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Krycí list" sheetId="1" r:id="rId1"/>
    <sheet name="Rekapitulace" sheetId="2" r:id="rId2"/>
    <sheet name="UKS" sheetId="16" r:id="rId3"/>
    <sheet name="DVS" sheetId="15" r:id="rId4"/>
    <sheet name="PZTS" sheetId="24" r:id="rId5"/>
    <sheet name="NV" sheetId="17" r:id="rId6"/>
    <sheet name="JČ" sheetId="29" r:id="rId7"/>
    <sheet name="PAOS" sheetId="32" r:id="rId8"/>
    <sheet name="MR" sheetId="35" r:id="rId9"/>
    <sheet name="POZNÁMKA" sheetId="36" r:id="rId10"/>
  </sheets>
  <externalReferences>
    <externalReference r:id="rId11"/>
    <externalReference r:id="rId12"/>
    <externalReference r:id="rId13"/>
  </externalReferences>
  <definedNames>
    <definedName name="____dph1">[1]Rekapitulace!#REF!</definedName>
    <definedName name="____dph2">[1]Rekapitulace!#REF!</definedName>
    <definedName name="____dph3">[1]Rekapitulace!#REF!</definedName>
    <definedName name="____pol1">#REF!</definedName>
    <definedName name="____pol2">#REF!</definedName>
    <definedName name="____pol3">#REF!</definedName>
    <definedName name="___dph1" localSheetId="8">[1]Rekapitulace!#REF!</definedName>
    <definedName name="___dph1">[1]Rekapitulace!#REF!</definedName>
    <definedName name="___dph2" localSheetId="8">[1]Rekapitulace!#REF!</definedName>
    <definedName name="___dph2">[1]Rekapitulace!#REF!</definedName>
    <definedName name="___dph3" localSheetId="8">[1]Rekapitulace!#REF!</definedName>
    <definedName name="___dph3">[1]Rekapitulace!#REF!</definedName>
    <definedName name="___pol1" localSheetId="8">#REF!</definedName>
    <definedName name="___pol1">#REF!</definedName>
    <definedName name="___pol2" localSheetId="8">#REF!</definedName>
    <definedName name="___pol2">#REF!</definedName>
    <definedName name="___pol3" localSheetId="8">#REF!</definedName>
    <definedName name="___pol3">#REF!</definedName>
    <definedName name="___sta3" localSheetId="8">[2]Rekapitulace!#REF!</definedName>
    <definedName name="___sta3">[2]Rekapitulace!#REF!</definedName>
    <definedName name="__dph1" localSheetId="8">[1]Rekapitulace!#REF!</definedName>
    <definedName name="__dph1" localSheetId="7">[1]Rekapitulace!#REF!</definedName>
    <definedName name="__dph1">[1]Rekapitulace!#REF!</definedName>
    <definedName name="__dph2" localSheetId="8">[1]Rekapitulace!#REF!</definedName>
    <definedName name="__dph2" localSheetId="7">[1]Rekapitulace!#REF!</definedName>
    <definedName name="__dph2">[1]Rekapitulace!#REF!</definedName>
    <definedName name="__dph3" localSheetId="8">[1]Rekapitulace!#REF!</definedName>
    <definedName name="__dph3" localSheetId="7">[1]Rekapitulace!#REF!</definedName>
    <definedName name="__dph3">[1]Rekapitulace!#REF!</definedName>
    <definedName name="__pol1" localSheetId="8">#REF!</definedName>
    <definedName name="__pol1" localSheetId="7">#REF!</definedName>
    <definedName name="__pol1">#REF!</definedName>
    <definedName name="__pol2" localSheetId="8">#REF!</definedName>
    <definedName name="__pol2" localSheetId="7">#REF!</definedName>
    <definedName name="__pol2">#REF!</definedName>
    <definedName name="__pol3" localSheetId="8">#REF!</definedName>
    <definedName name="__pol3" localSheetId="7">#REF!</definedName>
    <definedName name="__pol3">#REF!</definedName>
    <definedName name="__sta3" localSheetId="8">[2]Rekapitulace!#REF!</definedName>
    <definedName name="__sta3" localSheetId="7">[2]Rekapitulace!#REF!</definedName>
    <definedName name="__sta3">[2]Rekapitulace!#REF!</definedName>
    <definedName name="_dph1" localSheetId="8">[1]Rekapitulace!#REF!</definedName>
    <definedName name="_dph1" localSheetId="7">[1]Rekapitulace!#REF!</definedName>
    <definedName name="_dph1" localSheetId="4">[1]Rekapitulace!#REF!</definedName>
    <definedName name="_dph1">[1]Rekapitulace!#REF!</definedName>
    <definedName name="_dph2" localSheetId="8">[1]Rekapitulace!#REF!</definedName>
    <definedName name="_dph2" localSheetId="7">[1]Rekapitulace!#REF!</definedName>
    <definedName name="_dph2" localSheetId="4">[1]Rekapitulace!#REF!</definedName>
    <definedName name="_dph2">[1]Rekapitulace!#REF!</definedName>
    <definedName name="_dph3" localSheetId="8">[1]Rekapitulace!#REF!</definedName>
    <definedName name="_dph3" localSheetId="7">[1]Rekapitulace!#REF!</definedName>
    <definedName name="_dph3" localSheetId="4">[1]Rekapitulace!#REF!</definedName>
    <definedName name="_dph3">[1]Rekapitulace!#REF!</definedName>
    <definedName name="_xlnm._FilterDatabase" localSheetId="6" hidden="1">JČ!$D$1:$D$146</definedName>
    <definedName name="_xlnm._FilterDatabase" localSheetId="8" hidden="1">MR!$D$1:$D$139</definedName>
    <definedName name="_xlnm._FilterDatabase" localSheetId="7" hidden="1">PAOS!$D$1:$D$168</definedName>
    <definedName name="_xlnm._FilterDatabase" localSheetId="4" hidden="1">PZTS!$D$1:$D$151</definedName>
    <definedName name="_pol1" localSheetId="8">#REF!</definedName>
    <definedName name="_pol1" localSheetId="7">#REF!</definedName>
    <definedName name="_pol1" localSheetId="4">#REF!</definedName>
    <definedName name="_pol1">#REF!</definedName>
    <definedName name="_pol2" localSheetId="8">#REF!</definedName>
    <definedName name="_pol2" localSheetId="7">#REF!</definedName>
    <definedName name="_pol2" localSheetId="4">#REF!</definedName>
    <definedName name="_pol2">#REF!</definedName>
    <definedName name="_pol3" localSheetId="8">#REF!</definedName>
    <definedName name="_pol3" localSheetId="7">#REF!</definedName>
    <definedName name="_pol3" localSheetId="4">#REF!</definedName>
    <definedName name="_pol3">#REF!</definedName>
    <definedName name="_sta3" localSheetId="8">[2]Rekapitulace!#REF!</definedName>
    <definedName name="_sta3" localSheetId="7">[2]Rekapitulace!#REF!</definedName>
    <definedName name="_sta3" localSheetId="4">[2]Rekapitulace!#REF!</definedName>
    <definedName name="_sta3">[2]Rekapitulace!#REF!</definedName>
    <definedName name="BIC" localSheetId="8">[3]Basic!#REF!</definedName>
    <definedName name="BIC" localSheetId="7">[3]Basic!#REF!</definedName>
    <definedName name="BIC" localSheetId="4">[3]Basic!#REF!</definedName>
    <definedName name="BIC">[3]Basic!#REF!</definedName>
    <definedName name="cisloobjektu">'Krycí list'!$A$5</definedName>
    <definedName name="cislostavby">'Krycí list'!$A$7</definedName>
    <definedName name="CList" localSheetId="8">[3]Basic!#REF!</definedName>
    <definedName name="CList" localSheetId="7">[3]Basic!#REF!</definedName>
    <definedName name="CList" localSheetId="4">[3]Basic!#REF!</definedName>
    <definedName name="CList">[3]Basic!#REF!</definedName>
    <definedName name="CMJ">[3]Basic!$J$1:$J$65536</definedName>
    <definedName name="D">#REF!</definedName>
    <definedName name="Datum">'Krycí list'!$B$27</definedName>
    <definedName name="dBList" localSheetId="8">[3]Basic!#REF!</definedName>
    <definedName name="dBList" localSheetId="7">[3]Basic!#REF!</definedName>
    <definedName name="dBList" localSheetId="4">[3]Basic!#REF!</definedName>
    <definedName name="dBList">[3]Basic!#REF!</definedName>
    <definedName name="DI">#REF!</definedName>
    <definedName name="Dil">Rekapitulace!$A$6</definedName>
    <definedName name="DIN">#REF!</definedName>
    <definedName name="Dodavka">Rekapitulace!$G$18</definedName>
    <definedName name="Dodavka0" localSheetId="8">#REF!</definedName>
    <definedName name="Dodavka0" localSheetId="7">#REF!</definedName>
    <definedName name="Dodavka0" localSheetId="4">#REF!</definedName>
    <definedName name="Dodavka0" localSheetId="2">#REF!</definedName>
    <definedName name="Dodavka0">#REF!</definedName>
    <definedName name="dOS" localSheetId="8">[3]RRC!#REF!</definedName>
    <definedName name="dOS" localSheetId="7">[3]RRC!#REF!</definedName>
    <definedName name="dOS" localSheetId="4">[3]RRC!#REF!</definedName>
    <definedName name="dOS">[3]RRC!#REF!</definedName>
    <definedName name="EX">#REF!</definedName>
    <definedName name="footer" localSheetId="8">[1]Rekapitulace!#REF!</definedName>
    <definedName name="footer" localSheetId="7">[1]Rekapitulace!#REF!</definedName>
    <definedName name="footer" localSheetId="4">[1]Rekapitulace!#REF!</definedName>
    <definedName name="footer">[1]Rekapitulace!#REF!</definedName>
    <definedName name="footer2" localSheetId="8">#REF!</definedName>
    <definedName name="footer2" localSheetId="7">#REF!</definedName>
    <definedName name="footer2" localSheetId="4">#REF!</definedName>
    <definedName name="footer2">#REF!</definedName>
    <definedName name="head1" localSheetId="8">[1]Rekapitulace!#REF!</definedName>
    <definedName name="head1" localSheetId="7">[1]Rekapitulace!#REF!</definedName>
    <definedName name="head1" localSheetId="4">[1]Rekapitulace!#REF!</definedName>
    <definedName name="head1">[1]Rekapitulace!#REF!</definedName>
    <definedName name="Header" localSheetId="8">[1]Rekapitulace!#REF!</definedName>
    <definedName name="Header" localSheetId="7">[1]Rekapitulace!#REF!</definedName>
    <definedName name="Header" localSheetId="4">[1]Rekapitulace!#REF!</definedName>
    <definedName name="Header">[1]Rekapitulace!#REF!</definedName>
    <definedName name="Header2" localSheetId="8">#REF!</definedName>
    <definedName name="Header2" localSheetId="7">#REF!</definedName>
    <definedName name="Header2" localSheetId="4">#REF!</definedName>
    <definedName name="Header2">#REF!</definedName>
    <definedName name="Hlava1" localSheetId="8">[1]Rekapitulace!#REF!</definedName>
    <definedName name="Hlava1" localSheetId="7">[1]Rekapitulace!#REF!</definedName>
    <definedName name="Hlava1" localSheetId="4">[1]Rekapitulace!#REF!</definedName>
    <definedName name="Hlava1">[1]Rekapitulace!#REF!</definedName>
    <definedName name="Hlava2" localSheetId="8">[1]Rekapitulace!#REF!</definedName>
    <definedName name="Hlava2" localSheetId="7">[1]Rekapitulace!#REF!</definedName>
    <definedName name="Hlava2" localSheetId="4">[1]Rekapitulace!#REF!</definedName>
    <definedName name="Hlava2">[1]Rekapitulace!#REF!</definedName>
    <definedName name="Hlava3" localSheetId="8">[1]Rekapitulace!#REF!</definedName>
    <definedName name="Hlava3" localSheetId="7">[1]Rekapitulace!#REF!</definedName>
    <definedName name="Hlava3" localSheetId="4">[1]Rekapitulace!#REF!</definedName>
    <definedName name="Hlava3">[1]Rekapitulace!#REF!</definedName>
    <definedName name="Hlava4" localSheetId="8">[1]Rekapitulace!#REF!</definedName>
    <definedName name="Hlava4" localSheetId="7">[1]Rekapitulace!#REF!</definedName>
    <definedName name="Hlava4" localSheetId="4">[1]Rekapitulace!#REF!</definedName>
    <definedName name="Hlava4">[1]Rekapitulace!#REF!</definedName>
    <definedName name="HSV">Rekapitulace!$E$18</definedName>
    <definedName name="HSV0" localSheetId="8">#REF!</definedName>
    <definedName name="HSV0" localSheetId="7">#REF!</definedName>
    <definedName name="HSV0" localSheetId="4">#REF!</definedName>
    <definedName name="HSV0" localSheetId="2">#REF!</definedName>
    <definedName name="HSV0">#REF!</definedName>
    <definedName name="HZS">Rekapitulace!$I$18</definedName>
    <definedName name="HZS0" localSheetId="8">#REF!</definedName>
    <definedName name="HZS0" localSheetId="7">#REF!</definedName>
    <definedName name="HZS0" localSheetId="4">#REF!</definedName>
    <definedName name="HZS0" localSheetId="2">#REF!</definedName>
    <definedName name="HZS0">#REF!</definedName>
    <definedName name="JKSO">'Krycí list'!$G$2</definedName>
    <definedName name="MA">#REF!</definedName>
    <definedName name="MJ">'Krycí list'!$G$5</definedName>
    <definedName name="Mont">Rekapitulace!$H$18</definedName>
    <definedName name="Montaz0" localSheetId="8">#REF!</definedName>
    <definedName name="Montaz0" localSheetId="7">#REF!</definedName>
    <definedName name="Montaz0" localSheetId="4">#REF!</definedName>
    <definedName name="Montaz0" localSheetId="2">#REF!</definedName>
    <definedName name="Montaz0">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3">DVS!$A$1:$G$128</definedName>
    <definedName name="_xlnm.Print_Area" localSheetId="6">JČ!$A$1:$G$136</definedName>
    <definedName name="_xlnm.Print_Area" localSheetId="0">'Krycí list'!$A$1:$G$45</definedName>
    <definedName name="_xlnm.Print_Area" localSheetId="8">MR!$A$1:$G$129</definedName>
    <definedName name="_xlnm.Print_Area" localSheetId="5">NV!$A$1:$G$125</definedName>
    <definedName name="_xlnm.Print_Area" localSheetId="7">PAOS!$A$1:$G$158</definedName>
    <definedName name="_xlnm.Print_Area" localSheetId="9">POZNÁMKA!$A$1:$N$24</definedName>
    <definedName name="_xlnm.Print_Area" localSheetId="4">PZTS!$A$1:$G$146</definedName>
    <definedName name="_xlnm.Print_Area" localSheetId="1">Rekapitulace!$A$1:$I$26</definedName>
    <definedName name="_xlnm.Print_Area" localSheetId="2">UKS!$A$1:$G$225</definedName>
    <definedName name="PocetMJ">'Krycí list'!$G$6</definedName>
    <definedName name="polbezcen1" localSheetId="8">#REF!</definedName>
    <definedName name="polbezcen1" localSheetId="7">#REF!</definedName>
    <definedName name="polbezcen1" localSheetId="4">#REF!</definedName>
    <definedName name="polbezcen1">#REF!</definedName>
    <definedName name="polcen2" localSheetId="8">#REF!</definedName>
    <definedName name="polcen2" localSheetId="7">#REF!</definedName>
    <definedName name="polcen2" localSheetId="4">#REF!</definedName>
    <definedName name="polcen2">#REF!</definedName>
    <definedName name="polcen3" localSheetId="8">#REF!</definedName>
    <definedName name="polcen3" localSheetId="7">#REF!</definedName>
    <definedName name="polcen3" localSheetId="4">#REF!</definedName>
    <definedName name="polcen3">#REF!</definedName>
    <definedName name="Poznamka">'Krycí list'!$B$37</definedName>
    <definedName name="Projektant">'Krycí list'!$C$8</definedName>
    <definedName name="PSV">Rekapitulace!$F$18</definedName>
    <definedName name="PSV0" localSheetId="8">#REF!</definedName>
    <definedName name="PSV0" localSheetId="7">#REF!</definedName>
    <definedName name="PSV0" localSheetId="4">#REF!</definedName>
    <definedName name="PSV0" localSheetId="2">#REF!</definedName>
    <definedName name="PSV0">#REF!</definedName>
    <definedName name="SazbaDPH1">'Krycí list'!$C$30</definedName>
    <definedName name="SazbaDPH2">'Krycí list'!$C$32</definedName>
    <definedName name="SloupecCC" localSheetId="8">#REF!</definedName>
    <definedName name="SloupecCC" localSheetId="7">#REF!</definedName>
    <definedName name="SloupecCC">#REF!</definedName>
    <definedName name="SloupecCisloPol" localSheetId="8">#REF!</definedName>
    <definedName name="SloupecCisloPol" localSheetId="7">#REF!</definedName>
    <definedName name="SloupecCisloPol">#REF!</definedName>
    <definedName name="SloupecJC" localSheetId="8">#REF!</definedName>
    <definedName name="SloupecJC" localSheetId="7">#REF!</definedName>
    <definedName name="SloupecJC">#REF!</definedName>
    <definedName name="SloupecMJ" localSheetId="8">#REF!</definedName>
    <definedName name="SloupecMJ" localSheetId="7">#REF!</definedName>
    <definedName name="SloupecMJ">#REF!</definedName>
    <definedName name="SloupecMnozstvi" localSheetId="8">#REF!</definedName>
    <definedName name="SloupecMnozstvi" localSheetId="7">#REF!</definedName>
    <definedName name="SloupecMnozstvi">#REF!</definedName>
    <definedName name="SloupecNazPol" localSheetId="8">#REF!</definedName>
    <definedName name="SloupecNazPol" localSheetId="7">#REF!</definedName>
    <definedName name="SloupecNazPol">#REF!</definedName>
    <definedName name="SloupecPC" localSheetId="8">#REF!</definedName>
    <definedName name="SloupecPC" localSheetId="7">#REF!</definedName>
    <definedName name="SloupecPC">#REF!</definedName>
    <definedName name="Typ" localSheetId="8">#REF!</definedName>
    <definedName name="Typ" localSheetId="7">#REF!</definedName>
    <definedName name="Typ" localSheetId="4">#REF!</definedName>
    <definedName name="Typ" localSheetId="2">#REF!</definedName>
    <definedName name="Typ">#REF!</definedName>
    <definedName name="USD">#REF!</definedName>
    <definedName name="VRN">Rekapitulace!$H$25</definedName>
    <definedName name="VRNKc" localSheetId="8">Rekapitulace!#REF!</definedName>
    <definedName name="VRNKc" localSheetId="7">Rekapitulace!#REF!</definedName>
    <definedName name="VRNKc" localSheetId="4">Rekapitulace!#REF!</definedName>
    <definedName name="VRNKc" localSheetId="2">Rekapitulace!#REF!</definedName>
    <definedName name="VRNKc">Rekapitulace!#REF!</definedName>
    <definedName name="VRNnazev" localSheetId="8">Rekapitulace!#REF!</definedName>
    <definedName name="VRNnazev" localSheetId="7">Rekapitulace!#REF!</definedName>
    <definedName name="VRNnazev" localSheetId="4">Rekapitulace!#REF!</definedName>
    <definedName name="VRNnazev" localSheetId="2">Rekapitulace!#REF!</definedName>
    <definedName name="VRNnazev">Rekapitulace!#REF!</definedName>
    <definedName name="VRNproc" localSheetId="8">Rekapitulace!#REF!</definedName>
    <definedName name="VRNproc" localSheetId="7">Rekapitulace!#REF!</definedName>
    <definedName name="VRNproc" localSheetId="4">Rekapitulace!#REF!</definedName>
    <definedName name="VRNproc" localSheetId="2">Rekapitulace!#REF!</definedName>
    <definedName name="VRNproc">Rekapitulace!#REF!</definedName>
    <definedName name="VRNzakl" localSheetId="8">Rekapitulace!#REF!</definedName>
    <definedName name="VRNzakl" localSheetId="7">Rekapitulace!#REF!</definedName>
    <definedName name="VRNzakl" localSheetId="4">Rekapitulace!#REF!</definedName>
    <definedName name="VRNzakl" localSheetId="2">Rekapitulace!#REF!</definedName>
    <definedName name="VRNzakl">Rekapitulace!#REF!</definedName>
    <definedName name="Zakazka">'Krycí list'!$G$11</definedName>
    <definedName name="ZakHead" localSheetId="8">[1]Rekapitulace!#REF!</definedName>
    <definedName name="ZakHead" localSheetId="7">[1]Rekapitulace!#REF!</definedName>
    <definedName name="ZakHead" localSheetId="4">[1]Rekapitulace!#REF!</definedName>
    <definedName name="ZakHead">[1]Rekapitulace!#REF!</definedName>
    <definedName name="Zaklad22">'Krycí list'!$F$32</definedName>
    <definedName name="Zaklad5">'Krycí list'!$F$30</definedName>
    <definedName name="Zhotovitel">'Krycí list'!$C$11:$E$11</definedName>
  </definedNames>
  <calcPr calcId="125725"/>
  <fileRecoveryPr autoRecover="0"/>
</workbook>
</file>

<file path=xl/calcChain.xml><?xml version="1.0" encoding="utf-8"?>
<calcChain xmlns="http://schemas.openxmlformats.org/spreadsheetml/2006/main">
  <c r="B98" i="29"/>
  <c r="B99"/>
  <c r="B100"/>
  <c r="B101"/>
  <c r="B102"/>
  <c r="B103"/>
  <c r="B104"/>
  <c r="B105"/>
  <c r="B106"/>
  <c r="B107"/>
  <c r="B108"/>
  <c r="B91" i="35"/>
  <c r="B92"/>
  <c r="B93"/>
  <c r="B94"/>
  <c r="B95"/>
  <c r="B96"/>
  <c r="B97"/>
  <c r="B98"/>
  <c r="B99"/>
  <c r="B100"/>
  <c r="B101"/>
  <c r="G101"/>
  <c r="G100"/>
  <c r="G99"/>
  <c r="G98"/>
  <c r="G97"/>
  <c r="G96"/>
  <c r="G95"/>
  <c r="G94"/>
  <c r="G93"/>
  <c r="G92"/>
  <c r="G91"/>
  <c r="G90"/>
  <c r="B90"/>
  <c r="G88"/>
  <c r="B88"/>
  <c r="G86"/>
  <c r="B86"/>
  <c r="G85"/>
  <c r="B85"/>
  <c r="G84"/>
  <c r="B84" l="1"/>
  <c r="G83"/>
  <c r="B83"/>
  <c r="G81"/>
  <c r="B81"/>
  <c r="G80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 l="1"/>
  <c r="B70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8"/>
  <c r="B58"/>
  <c r="G57"/>
  <c r="B57"/>
  <c r="G56"/>
  <c r="B56"/>
  <c r="G55"/>
  <c r="B55"/>
  <c r="G54"/>
  <c r="B54"/>
  <c r="G53"/>
  <c r="B53"/>
  <c r="G50" l="1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3"/>
  <c r="B33"/>
  <c r="G32"/>
  <c r="B32"/>
  <c r="G31"/>
  <c r="B31"/>
  <c r="G30"/>
  <c r="B30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02" s="1"/>
  <c r="B13"/>
  <c r="C4"/>
  <c r="F3"/>
  <c r="C3"/>
  <c r="G129" i="32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6"/>
  <c r="B116"/>
  <c r="G114"/>
  <c r="B114"/>
  <c r="G113"/>
  <c r="B113"/>
  <c r="G112"/>
  <c r="B112"/>
  <c r="G111"/>
  <c r="B111"/>
  <c r="G109"/>
  <c r="B109"/>
  <c r="G108"/>
  <c r="B108"/>
  <c r="G107"/>
  <c r="B107"/>
  <c r="G106"/>
  <c r="B106"/>
  <c r="G105"/>
  <c r="B105"/>
  <c r="G104" l="1"/>
  <c r="B104"/>
  <c r="G103"/>
  <c r="B103"/>
  <c r="G102"/>
  <c r="B102"/>
  <c r="G101"/>
  <c r="B101"/>
  <c r="G100"/>
  <c r="B100"/>
  <c r="G99"/>
  <c r="B99"/>
  <c r="G98"/>
  <c r="B98"/>
  <c r="G96"/>
  <c r="B96"/>
  <c r="G95"/>
  <c r="B95"/>
  <c r="G94"/>
  <c r="B94"/>
  <c r="G93"/>
  <c r="B93"/>
  <c r="G92"/>
  <c r="B92"/>
  <c r="G91"/>
  <c r="B91"/>
  <c r="G90"/>
  <c r="B90"/>
  <c r="G89" l="1"/>
  <c r="B89"/>
  <c r="G88"/>
  <c r="B88"/>
  <c r="G87"/>
  <c r="B87"/>
  <c r="G86"/>
  <c r="B86"/>
  <c r="G84"/>
  <c r="B84"/>
  <c r="G82"/>
  <c r="B82"/>
  <c r="G81"/>
  <c r="B81"/>
  <c r="G78"/>
  <c r="B78"/>
  <c r="G77"/>
  <c r="B77"/>
  <c r="G76"/>
  <c r="B76"/>
  <c r="G75"/>
  <c r="B75"/>
  <c r="G74"/>
  <c r="B74"/>
  <c r="G73"/>
  <c r="B73"/>
  <c r="G72"/>
  <c r="B72"/>
  <c r="G69"/>
  <c r="B69"/>
  <c r="G66"/>
  <c r="B66"/>
  <c r="G65"/>
  <c r="B65"/>
  <c r="G62"/>
  <c r="B62"/>
  <c r="G61"/>
  <c r="B61"/>
  <c r="G58"/>
  <c r="B58"/>
  <c r="G57"/>
  <c r="B57"/>
  <c r="G56"/>
  <c r="B56"/>
  <c r="G55"/>
  <c r="B55"/>
  <c r="G54"/>
  <c r="B54"/>
  <c r="G51"/>
  <c r="B51"/>
  <c r="G49"/>
  <c r="B49"/>
  <c r="G48"/>
  <c r="B48"/>
  <c r="G47"/>
  <c r="B47"/>
  <c r="G46"/>
  <c r="B46"/>
  <c r="G45"/>
  <c r="B45"/>
  <c r="G42"/>
  <c r="B42"/>
  <c r="G41"/>
  <c r="B41"/>
  <c r="G38"/>
  <c r="B38"/>
  <c r="G37"/>
  <c r="B37"/>
  <c r="G36"/>
  <c r="B36"/>
  <c r="G35"/>
  <c r="B35"/>
  <c r="G34"/>
  <c r="B34"/>
  <c r="G33"/>
  <c r="B33"/>
  <c r="G32"/>
  <c r="B32"/>
  <c r="G29"/>
  <c r="B29"/>
  <c r="B28"/>
  <c r="G26"/>
  <c r="B26"/>
  <c r="G25"/>
  <c r="B25"/>
  <c r="G22"/>
  <c r="B22"/>
  <c r="G21"/>
  <c r="B21"/>
  <c r="G17"/>
  <c r="B17"/>
  <c r="G16"/>
  <c r="B16"/>
  <c r="G15"/>
  <c r="B15"/>
  <c r="G14"/>
  <c r="B14"/>
  <c r="G13"/>
  <c r="B13"/>
  <c r="C4"/>
  <c r="F3"/>
  <c r="C3"/>
  <c r="G108" i="29"/>
  <c r="G107"/>
  <c r="G106"/>
  <c r="G105"/>
  <c r="G104"/>
  <c r="G103"/>
  <c r="G102"/>
  <c r="G101"/>
  <c r="G100"/>
  <c r="G99"/>
  <c r="G98"/>
  <c r="G97"/>
  <c r="B97"/>
  <c r="G95"/>
  <c r="B95"/>
  <c r="G93"/>
  <c r="B93"/>
  <c r="G92"/>
  <c r="B92"/>
  <c r="G91"/>
  <c r="G130" i="32" l="1"/>
  <c r="B91" i="29"/>
  <c r="G90"/>
  <c r="B90"/>
  <c r="G88" l="1"/>
  <c r="B88"/>
  <c r="G87"/>
  <c r="B87"/>
  <c r="G85"/>
  <c r="B85"/>
  <c r="G84"/>
  <c r="B84"/>
  <c r="G83"/>
  <c r="B83"/>
  <c r="G82"/>
  <c r="B82"/>
  <c r="G78"/>
  <c r="B78"/>
  <c r="G77"/>
  <c r="B77"/>
  <c r="G75"/>
  <c r="B75"/>
  <c r="G74" l="1"/>
  <c r="B74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1"/>
  <c r="B31"/>
  <c r="G30"/>
  <c r="B30"/>
  <c r="G28"/>
  <c r="B28"/>
  <c r="G27"/>
  <c r="B27"/>
  <c r="G26"/>
  <c r="B26"/>
  <c r="G25" l="1"/>
  <c r="B25"/>
  <c r="G24"/>
  <c r="B24"/>
  <c r="G23"/>
  <c r="B23"/>
  <c r="G22"/>
  <c r="B22"/>
  <c r="G21"/>
  <c r="B21"/>
  <c r="G19"/>
  <c r="B19"/>
  <c r="G18"/>
  <c r="B18"/>
  <c r="G17"/>
  <c r="B17"/>
  <c r="G16"/>
  <c r="B16"/>
  <c r="G15"/>
  <c r="B15"/>
  <c r="G14"/>
  <c r="B14"/>
  <c r="G13"/>
  <c r="B13"/>
  <c r="G12"/>
  <c r="G109" s="1"/>
  <c r="B12"/>
  <c r="C4"/>
  <c r="F3"/>
  <c r="C3"/>
  <c r="G97" i="1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6"/>
  <c r="B86"/>
  <c r="G84"/>
  <c r="B84"/>
  <c r="G83"/>
  <c r="B83"/>
  <c r="G82"/>
  <c r="B82"/>
  <c r="G81"/>
  <c r="B81"/>
  <c r="G80"/>
  <c r="B80"/>
  <c r="G78"/>
  <c r="B78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0"/>
  <c r="B40"/>
  <c r="G39"/>
  <c r="B39"/>
  <c r="G38"/>
  <c r="G37"/>
  <c r="B37"/>
  <c r="G36"/>
  <c r="B36"/>
  <c r="G35"/>
  <c r="B35"/>
  <c r="G34"/>
  <c r="B34"/>
  <c r="G33"/>
  <c r="G32"/>
  <c r="B32"/>
  <c r="G31"/>
  <c r="B31"/>
  <c r="G30"/>
  <c r="B30"/>
  <c r="G29"/>
  <c r="B29"/>
  <c r="G27"/>
  <c r="B27"/>
  <c r="G25"/>
  <c r="B25"/>
  <c r="G24"/>
  <c r="B24"/>
  <c r="G23"/>
  <c r="G22"/>
  <c r="B22"/>
  <c r="G21"/>
  <c r="B21"/>
  <c r="G20"/>
  <c r="B20"/>
  <c r="G19"/>
  <c r="B19"/>
  <c r="G18"/>
  <c r="G17"/>
  <c r="B17"/>
  <c r="G16"/>
  <c r="B16"/>
  <c r="G15"/>
  <c r="B15"/>
  <c r="G14"/>
  <c r="B14"/>
  <c r="G12"/>
  <c r="B12"/>
  <c r="C4"/>
  <c r="F3"/>
  <c r="C3"/>
  <c r="G118" i="24"/>
  <c r="B118"/>
  <c r="G117"/>
  <c r="B117"/>
  <c r="G116"/>
  <c r="B116"/>
  <c r="G115"/>
  <c r="B115"/>
  <c r="G114"/>
  <c r="B114"/>
  <c r="G113"/>
  <c r="B113"/>
  <c r="G112"/>
  <c r="B112"/>
  <c r="G111"/>
  <c r="B111"/>
  <c r="G110"/>
  <c r="B110"/>
  <c r="G109"/>
  <c r="B109"/>
  <c r="G108"/>
  <c r="B108"/>
  <c r="G107"/>
  <c r="B107"/>
  <c r="G105"/>
  <c r="B105"/>
  <c r="G103"/>
  <c r="B103"/>
  <c r="G102"/>
  <c r="B102"/>
  <c r="G101"/>
  <c r="B101"/>
  <c r="G100"/>
  <c r="B100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98" i="17" l="1"/>
  <c r="G87" i="24"/>
  <c r="B87"/>
  <c r="G86"/>
  <c r="B86"/>
  <c r="G85"/>
  <c r="B85"/>
  <c r="G84"/>
  <c r="B84"/>
  <c r="G82"/>
  <c r="B82"/>
  <c r="G81"/>
  <c r="B81"/>
  <c r="G80"/>
  <c r="B80"/>
  <c r="G79"/>
  <c r="B79"/>
  <c r="G78"/>
  <c r="B78"/>
  <c r="G77"/>
  <c r="B77"/>
  <c r="G76"/>
  <c r="B76"/>
  <c r="G75"/>
  <c r="B75"/>
  <c r="G74"/>
  <c r="B74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 l="1"/>
  <c r="B52"/>
  <c r="G51"/>
  <c r="B51"/>
  <c r="G50"/>
  <c r="B50"/>
  <c r="G49"/>
  <c r="B49"/>
  <c r="G48"/>
  <c r="B48"/>
  <c r="G47"/>
  <c r="B47"/>
  <c r="G46"/>
  <c r="B46"/>
  <c r="G45" l="1"/>
  <c r="B45"/>
  <c r="G44"/>
  <c r="B44"/>
  <c r="G43"/>
  <c r="B43"/>
  <c r="G42"/>
  <c r="B42"/>
  <c r="G41"/>
  <c r="B41"/>
  <c r="G40"/>
  <c r="B40"/>
  <c r="G39"/>
  <c r="B39"/>
  <c r="G38"/>
  <c r="B38"/>
  <c r="G37"/>
  <c r="B37"/>
  <c r="G36" l="1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2"/>
  <c r="B12"/>
  <c r="C4"/>
  <c r="F3"/>
  <c r="C3"/>
  <c r="G100" i="15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7"/>
  <c r="B87"/>
  <c r="G85"/>
  <c r="B85"/>
  <c r="G84"/>
  <c r="B84"/>
  <c r="G83"/>
  <c r="B83"/>
  <c r="G82"/>
  <c r="B82"/>
  <c r="G80"/>
  <c r="B80"/>
  <c r="G79"/>
  <c r="B79"/>
  <c r="G78"/>
  <c r="B78"/>
  <c r="G77"/>
  <c r="B77"/>
  <c r="G75"/>
  <c r="B75"/>
  <c r="G74"/>
  <c r="B74"/>
  <c r="G73"/>
  <c r="B73"/>
  <c r="G72"/>
  <c r="B72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59"/>
  <c r="B59"/>
  <c r="G58"/>
  <c r="G57"/>
  <c r="B57"/>
  <c r="G56"/>
  <c r="B56"/>
  <c r="G55"/>
  <c r="B55"/>
  <c r="G54"/>
  <c r="B54"/>
  <c r="G53"/>
  <c r="B53"/>
  <c r="G52"/>
  <c r="B52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B12"/>
  <c r="C4"/>
  <c r="C3"/>
  <c r="G119" i="24" l="1"/>
  <c r="G101" i="15"/>
  <c r="G197" i="16"/>
  <c r="B197"/>
  <c r="G196"/>
  <c r="B196"/>
  <c r="G195"/>
  <c r="B195"/>
  <c r="G194"/>
  <c r="B194"/>
  <c r="G193"/>
  <c r="B193"/>
  <c r="G192"/>
  <c r="B192"/>
  <c r="G191"/>
  <c r="B191"/>
  <c r="G190"/>
  <c r="B190"/>
  <c r="G189"/>
  <c r="B189"/>
  <c r="G188"/>
  <c r="B188"/>
  <c r="G187"/>
  <c r="B187"/>
  <c r="G186"/>
  <c r="B186"/>
  <c r="G184"/>
  <c r="B184"/>
  <c r="G182"/>
  <c r="B182"/>
  <c r="G181"/>
  <c r="B181"/>
  <c r="G180"/>
  <c r="B180"/>
  <c r="G179"/>
  <c r="B179"/>
  <c r="G177"/>
  <c r="B177"/>
  <c r="G176"/>
  <c r="B176"/>
  <c r="G175"/>
  <c r="B175"/>
  <c r="G174"/>
  <c r="B174"/>
  <c r="G173"/>
  <c r="B173"/>
  <c r="G171"/>
  <c r="B171"/>
  <c r="G170"/>
  <c r="B170"/>
  <c r="G169"/>
  <c r="B169"/>
  <c r="G168"/>
  <c r="B168"/>
  <c r="G167"/>
  <c r="B167"/>
  <c r="G165"/>
  <c r="B165"/>
  <c r="G164"/>
  <c r="B164"/>
  <c r="G163"/>
  <c r="B163"/>
  <c r="G162"/>
  <c r="B162"/>
  <c r="G161"/>
  <c r="B161"/>
  <c r="G160"/>
  <c r="B160"/>
  <c r="G158"/>
  <c r="B158"/>
  <c r="G157"/>
  <c r="B157"/>
  <c r="G156"/>
  <c r="B156"/>
  <c r="G155"/>
  <c r="B155"/>
  <c r="G154"/>
  <c r="B154"/>
  <c r="G153"/>
  <c r="B153"/>
  <c r="G151"/>
  <c r="B151"/>
  <c r="G150"/>
  <c r="B150"/>
  <c r="G149"/>
  <c r="B149"/>
  <c r="G148"/>
  <c r="B148"/>
  <c r="G147"/>
  <c r="B147"/>
  <c r="G146"/>
  <c r="B146"/>
  <c r="G145"/>
  <c r="B145"/>
  <c r="G144"/>
  <c r="B144"/>
  <c r="G143"/>
  <c r="B143"/>
  <c r="G142"/>
  <c r="B142"/>
  <c r="G141"/>
  <c r="B141"/>
  <c r="G140"/>
  <c r="B140"/>
  <c r="G139"/>
  <c r="B139"/>
  <c r="G138"/>
  <c r="B138"/>
  <c r="G137" l="1"/>
  <c r="B137"/>
  <c r="G136"/>
  <c r="B136"/>
  <c r="G135"/>
  <c r="B135"/>
  <c r="G134"/>
  <c r="B134"/>
  <c r="G133"/>
  <c r="B133"/>
  <c r="G132"/>
  <c r="B132"/>
  <c r="G130"/>
  <c r="B130"/>
  <c r="G129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7"/>
  <c r="B117"/>
  <c r="G116"/>
  <c r="B116"/>
  <c r="G114"/>
  <c r="B114"/>
  <c r="G113"/>
  <c r="B113"/>
  <c r="G112"/>
  <c r="B112"/>
  <c r="G111"/>
  <c r="B111"/>
  <c r="G110"/>
  <c r="B110"/>
  <c r="G109"/>
  <c r="B109"/>
  <c r="G108"/>
  <c r="B108"/>
  <c r="G107"/>
  <c r="B107"/>
  <c r="G106"/>
  <c r="B106"/>
  <c r="G105"/>
  <c r="B105"/>
  <c r="G104"/>
  <c r="B104"/>
  <c r="G103"/>
  <c r="B103"/>
  <c r="G102"/>
  <c r="B102"/>
  <c r="G101"/>
  <c r="B101"/>
  <c r="G100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5"/>
  <c r="B85"/>
  <c r="G84"/>
  <c r="B84"/>
  <c r="G83"/>
  <c r="B83"/>
  <c r="G82"/>
  <c r="B82"/>
  <c r="G81"/>
  <c r="B81"/>
  <c r="G80" l="1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G198" s="1"/>
  <c r="B12"/>
  <c r="C4"/>
  <c r="F3"/>
  <c r="C3"/>
  <c r="F18" i="2" l="1"/>
  <c r="E18"/>
  <c r="I13"/>
  <c r="H13"/>
  <c r="G13"/>
  <c r="B13"/>
  <c r="I12" s="1"/>
  <c r="H12" l="1"/>
  <c r="G12"/>
  <c r="B12"/>
  <c r="I11" l="1"/>
  <c r="H11"/>
  <c r="G11"/>
  <c r="B11"/>
  <c r="I10"/>
  <c r="H10"/>
  <c r="G10"/>
  <c r="B10"/>
  <c r="I9" l="1"/>
  <c r="H9"/>
  <c r="G9"/>
  <c r="B9"/>
  <c r="I8"/>
  <c r="H8"/>
  <c r="G8"/>
  <c r="B8"/>
  <c r="I7"/>
  <c r="H7"/>
  <c r="G7"/>
  <c r="B7"/>
  <c r="G2"/>
  <c r="C2"/>
  <c r="C1"/>
  <c r="C33" i="1"/>
  <c r="C31"/>
  <c r="I18" i="2" l="1"/>
  <c r="G18"/>
  <c r="C18" i="1" s="1"/>
  <c r="H18" i="2"/>
  <c r="G23" s="1"/>
  <c r="E4" i="35"/>
  <c r="E4" i="32"/>
  <c r="E4" i="17"/>
  <c r="E4" i="29"/>
  <c r="E4" i="24"/>
  <c r="E4" i="16"/>
  <c r="D16" i="1"/>
  <c r="C16" s="1"/>
  <c r="D15"/>
  <c r="C15" s="1"/>
  <c r="C9"/>
  <c r="G7"/>
  <c r="C21"/>
  <c r="F33"/>
  <c r="G24" i="2" l="1"/>
  <c r="I24" s="1"/>
  <c r="G16" i="1" s="1"/>
  <c r="I23" i="2"/>
  <c r="G15" i="1" s="1"/>
  <c r="C17"/>
  <c r="C19" s="1"/>
  <c r="C22" s="1"/>
  <c r="H25" i="2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<sst xmlns="http://schemas.openxmlformats.org/spreadsheetml/2006/main" count="2531" uniqueCount="643">
  <si>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</si>
  <si>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</si>
  <si>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</si>
  <si>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</si>
  <si>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</si>
  <si>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</si>
  <si>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</si>
  <si>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</si>
  <si>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</si>
  <si>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</si>
  <si>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</si>
  <si>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</si>
  <si>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</si>
  <si>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</si>
  <si>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</si>
  <si>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</si>
  <si>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</si>
  <si>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</si>
  <si>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</si>
  <si>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</si>
  <si>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</si>
  <si>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</si>
  <si>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</si>
  <si>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</si>
  <si>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</si>
  <si>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</si>
  <si>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</si>
  <si>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</si>
  <si>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</si>
  <si>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</si>
  <si>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</si>
  <si>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</si>
  <si>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</si>
  <si>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</si>
  <si>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</si>
  <si>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</si>
  <si>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</si>
  <si>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</si>
  <si>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</si>
  <si>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</si>
  <si>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</si>
  <si>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</si>
  <si>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</si>
  <si>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</si>
  <si>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</si>
  <si>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</si>
  <si>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</si>
  <si>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</si>
  <si>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</si>
  <si>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</si>
  <si>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</si>
  <si>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</si>
  <si>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</si>
  <si>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</si>
  <si>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</si>
  <si>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</si>
  <si>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</si>
  <si>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</si>
  <si>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</si>
  <si>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</si>
  <si>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</si>
  <si>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</si>
  <si>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</si>
  <si>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</si>
  <si>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MJ</t>
  </si>
  <si>
    <t>množství</t>
  </si>
  <si>
    <t>cena / MJ</t>
  </si>
  <si>
    <t>celkem (Kč)</t>
  </si>
  <si>
    <t>Díl:</t>
  </si>
  <si>
    <t>1</t>
  </si>
  <si>
    <t>Zařízení staveniště</t>
  </si>
  <si>
    <t>Provozní vlivy</t>
  </si>
  <si>
    <t>x</t>
  </si>
  <si>
    <t>m</t>
  </si>
  <si>
    <t>Kód položky</t>
  </si>
  <si>
    <t>Popis</t>
  </si>
  <si>
    <t>Individuální a funkční zkoušky</t>
  </si>
  <si>
    <t>Práce technika / specialisty</t>
  </si>
  <si>
    <t>Příprava na montáž</t>
  </si>
  <si>
    <t>Komplexní zkoušky</t>
  </si>
  <si>
    <t>Revize, zprovoznění systému, zaškolení obsluhy, zkušební provoz</t>
  </si>
  <si>
    <t>Projektové řízení - PM</t>
  </si>
  <si>
    <t>Zpracování provozních řádů</t>
  </si>
  <si>
    <t>Výrobní dokumentace</t>
  </si>
  <si>
    <t>Ostatní</t>
  </si>
  <si>
    <t>V nákladech na veškerou dodávku a montáž materiálu jsou dále zahrnuty tyto součásti</t>
  </si>
  <si>
    <t>Dodávka podmiňujících komponent (příslušenství, dílčí součásti kompletů a pod)</t>
  </si>
  <si>
    <t>Náklady na zajištění, výrobu, nákup, přepravu a skladování materiálu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</si>
  <si>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</si>
  <si>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</si>
  <si>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</si>
  <si>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</si>
  <si>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Očíslování a označení skříní štítkem, nebo popisem</t>
  </si>
  <si>
    <t>Podmiňující práce spojené s montáží rozváděčů</t>
  </si>
  <si>
    <t>Propojení a změření uzemnění a vypsání měřícího protokolu</t>
  </si>
  <si>
    <t xml:space="preserve">Správní poplatky podle zákona č. 368/1992 Sb. v platném znění, které vzniknou při obstaravatelské </t>
  </si>
  <si>
    <t xml:space="preserve">činnosti zhotovitele v důsledku získávání potřebných správních rozhodnutí nebo povolení, které jsou </t>
  </si>
  <si>
    <t>nezbytné k provedení díla</t>
  </si>
  <si>
    <t>Poštovní a přepravní poplatky nutné pro realizaci akce</t>
  </si>
  <si>
    <t>Vytýčení stávajících inženýrských sítí jejich správci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</si>
  <si>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</si>
  <si>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</si>
  <si>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</si>
  <si>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</si>
  <si>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</si>
  <si>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vyjímečných případech pro dostatečně přesný a srozumitelný popis použito odkazu na typový výrobek.</t>
  </si>
  <si>
    <t>na typový výrobek v této dokumentaci slouží pouze pro specifikaci tech. parametrů a jejich kvalit. standardu.</t>
  </si>
  <si>
    <t>CELKEM PŘÍPOJKA</t>
  </si>
  <si>
    <t>Osvětlovací jednotka diodová</t>
  </si>
  <si>
    <t>Vyvazovací panel Cable Manager 1U</t>
  </si>
  <si>
    <t>V souladu se zákonem o veřejných zakázkách  bylo ve</t>
  </si>
  <si>
    <t>Ten je možné nahradit kvalitativně a technicky obdobným řešením. Uvedené odkazy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</si>
  <si>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</si>
  <si>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</si>
  <si>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</si>
  <si>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</si>
  <si>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</si>
  <si>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</si>
  <si>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</si>
  <si>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</si>
  <si>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</si>
  <si>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</si>
  <si>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</si>
  <si>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</si>
  <si>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</si>
  <si>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</si>
  <si>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</si>
  <si>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</si>
  <si>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</si>
  <si>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</si>
  <si>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</si>
  <si>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</si>
  <si>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</si>
  <si>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</si>
  <si>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</si>
  <si>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</si>
  <si>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</si>
  <si>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</si>
  <si>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</si>
  <si>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</si>
  <si>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</si>
  <si>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</si>
  <si>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</si>
  <si>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</si>
  <si>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</si>
  <si>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</si>
  <si>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</si>
  <si>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</si>
  <si>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</si>
  <si>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</si>
  <si>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</si>
  <si>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</si>
  <si>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</si>
  <si>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</si>
  <si>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</si>
  <si>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</si>
  <si>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</si>
  <si>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</si>
  <si>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</si>
  <si>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</si>
  <si>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</si>
  <si>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</si>
  <si>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</si>
  <si>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</si>
  <si>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</si>
  <si>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</si>
  <si>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</si>
  <si>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</si>
  <si>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</si>
  <si>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</si>
  <si>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</si>
  <si>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</si>
  <si>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</si>
  <si>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</si>
  <si>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</si>
  <si>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</si>
  <si>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</si>
  <si>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</si>
  <si>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</si>
  <si>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</si>
  <si>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</si>
  <si>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</si>
  <si>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</si>
  <si>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</si>
  <si>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</si>
  <si>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</si>
  <si>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</si>
  <si>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</si>
  <si>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</si>
  <si>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</si>
  <si>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</si>
  <si>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</si>
  <si>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</si>
  <si>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</si>
  <si>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</si>
  <si>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</si>
  <si>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</si>
  <si>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</si>
  <si>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</si>
  <si>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</si>
  <si>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</si>
  <si>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Svazkový držák Grip 15x NYM3x1,5 St FS</t>
  </si>
  <si>
    <t>Svazkový držák Grip 30x NYM3x1,5 St FS</t>
  </si>
  <si>
    <t>hod</t>
  </si>
  <si>
    <t xml:space="preserve">Zhotovení průrazů stěn a stropů, drážek pro trubky a nik pro krabice, zapravení omítky </t>
  </si>
  <si>
    <t xml:space="preserve">Průraz stěnou průměr 23 - 35 mm, zapravení </t>
  </si>
  <si>
    <t>Vysekání drážky pro trubku průměr 16, 23, 29, 36, 48 mm, zapravení</t>
  </si>
  <si>
    <t>Vysekání otvoru pro krabici KP 68, KO 68 a pod., zapravení</t>
  </si>
  <si>
    <t>Zhotovení protipožárních přepážek při průchodu instalace z jednoho požárního úseku do druhého, štítek</t>
  </si>
  <si>
    <t>CELKEM</t>
  </si>
  <si>
    <t>SO 01</t>
  </si>
  <si>
    <t>Dodávka - technologie</t>
  </si>
  <si>
    <t>Montáž - technologie</t>
  </si>
  <si>
    <t>Dodávka - instalační materiál</t>
  </si>
  <si>
    <t>Montáž - instalační materiál</t>
  </si>
  <si>
    <t>Patch Panel, 24 portů, kategorie 6 UTP</t>
  </si>
  <si>
    <t>Modul RJ45 kategorie 6</t>
  </si>
  <si>
    <t>Zásuvka pod omítku pro dva moduly RJ45, komplet</t>
  </si>
  <si>
    <t>Patch Cord kategorie 6, 1m</t>
  </si>
  <si>
    <t>Patch Cord kategorie 6, 2m</t>
  </si>
  <si>
    <t>Patch Cord kategorie 6, 3m</t>
  </si>
  <si>
    <t>Patch Cord kategorie 6, 5m</t>
  </si>
  <si>
    <t>Patch Cord kategorie 6, 7m</t>
  </si>
  <si>
    <t>Ventilační jednotka, 4x ventilátor, s termostatem</t>
  </si>
  <si>
    <t>Montážní sada do rozvaděče - 1x šroub, 1x plovoucí matka, 1x podložka</t>
  </si>
  <si>
    <t>Vyvazovací plastové oko 80 x 80 mm pro vertikální vedení kabelů</t>
  </si>
  <si>
    <t>Napájecí panel 6x230V UTE</t>
  </si>
  <si>
    <t>Krabice pod omítku / do sádrokartonu</t>
  </si>
  <si>
    <t>Trubka ohebná LPE 2323 pod omítku</t>
  </si>
  <si>
    <t>Trubka ohebná LPE 2336 pod omítku</t>
  </si>
  <si>
    <t>Popis a značení kabeláže - zásuvky a panely</t>
  </si>
  <si>
    <t>Proměření metalické kabeláže dle zásad ISO 11801</t>
  </si>
  <si>
    <t>Dodávka - Aktivní prvky</t>
  </si>
  <si>
    <t>Záložní napájecí zdroj, výkon 750 W/1000 VA, LCD, 2U, 230V, vzdálená správa, 4x IEC 320 C13, LCD displej, inteligentní správa baterií, rozhraní sériové, USB a Smart-slot.</t>
  </si>
  <si>
    <t>Montáž - Aktivní prvky</t>
  </si>
  <si>
    <t>SW práce</t>
  </si>
  <si>
    <t>POZNÁMKA:</t>
  </si>
  <si>
    <t>Propojovací kabel datový UTP Cat 6 plášť LSZH/LSOH,  bezhalogen.opláštění - UTP Horizontal Cable HFFR cat. 6
nestíněný čtyřpárový kabel kategorie 6, oheň nešířící, bezhalogenový dle ČSN EN 50266, ČSN IEC 332-3-24</t>
  </si>
  <si>
    <t xml:space="preserve">Propojovací kabel datový UTP Cat 6 </t>
  </si>
  <si>
    <t>Zednické práce</t>
  </si>
  <si>
    <t>Zhotovení protipožárních přepážek pro SLP</t>
  </si>
  <si>
    <t>Zásuvka na zeď pro dva moduly RJ45, komplet</t>
  </si>
  <si>
    <t>Osazení hmoždinky 10 mm beton (mont. vč. materiálu)</t>
  </si>
  <si>
    <t>Záložní napájecí zdroj, výkon 1980 W/2200 VA, LCD, 2U, 230V, nastavitelné jmen. výstup. napětí, LCD rozhraní, výstupy: 8x IEC 320 C13, 3x IEC Jumper a 1x IEC 320 C19, port rozhraní: RJ-45 10/100 Base-T, RJ-45 Serial, SmartSlot, USB;</t>
  </si>
  <si>
    <t>Trubka ohebná LPE 2348 pod omítku</t>
  </si>
  <si>
    <t>Hlavní terminál</t>
  </si>
  <si>
    <t>Základní modul (terminál) vrátnice, recepce; až 4 zóny (místnosti) VO-BT</t>
  </si>
  <si>
    <t>Napáječ 1,5A / 40W / 24V DC LNG40</t>
  </si>
  <si>
    <t>Kabel k napáječi NG-K2</t>
  </si>
  <si>
    <t>Periferie - tlačítka a táhla</t>
  </si>
  <si>
    <t>Přivolávací tlačítko RT</t>
  </si>
  <si>
    <t>Přivolávací tahové tlačítko ZT</t>
  </si>
  <si>
    <t>Přivolávací pneumatické tlačítko PT</t>
  </si>
  <si>
    <t>Vybavovací tlačítko AT</t>
  </si>
  <si>
    <t>Periferie - orientační světla</t>
  </si>
  <si>
    <t>Signální lampa LV1</t>
  </si>
  <si>
    <t>Žárovka čirá GD5-9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</si>
  <si>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</si>
  <si>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Propojovací kabel 10x0,6mm2, bezhalogenový dle ČSN EN 50266, ČSN IEC 332-3-24</t>
  </si>
  <si>
    <t>Kabel napájecí CYKY-O 2x2,5</t>
  </si>
  <si>
    <t>Krabice pod omítku / do sádrokartonu (jednoduchá)</t>
  </si>
  <si>
    <t>Krabice pod omítku / do sádrokartonu (dvojitá bez přepážky)</t>
  </si>
  <si>
    <t>Montážní krabice na omítku pro RT, ZT, PT, LV; APA1</t>
  </si>
  <si>
    <t>Montážní krabice na omítku pro VO-BT, VO-ZT; APA2</t>
  </si>
  <si>
    <t>Krabice protahovací pod omítku ( různé velikosti )</t>
  </si>
  <si>
    <t>Montážní pěna</t>
  </si>
  <si>
    <t>Lišta vkládací LV 60x40</t>
  </si>
  <si>
    <t>Protipožární ucpávka, EW30min, včetně popisového štítku</t>
  </si>
  <si>
    <t>m2</t>
  </si>
  <si>
    <t>Protahovací krabice, odvíčkování, zavíčkování</t>
  </si>
  <si>
    <t>Značení trasy trubek, lišt, žlabu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</si>
  <si>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</si>
  <si>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</si>
  <si>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otvoru pro krabici KP 68, KO 68, zapravení</t>
  </si>
  <si>
    <t>Dokumentace skutečného provedení</t>
  </si>
  <si>
    <t>Demontáž stávajících systémů</t>
  </si>
  <si>
    <t>Součinnost IT specialisty uživatele</t>
  </si>
  <si>
    <t>Konfigurace / programování systému</t>
  </si>
  <si>
    <t>Kombinovaná přepěťová a nadpěťová ochrana 2 a 3 stupně (ST 2+3), pro Power over Ethernet (PoE), kombinace přepěťové ochrany pro linkovou a napájecí část, signalizace poruchy přerušením napájení.</t>
  </si>
  <si>
    <t>NOUZOVÉ VOLÁNÍ (NV)</t>
  </si>
  <si>
    <t>Maják pro zrakově postižené, autonomní systém, napájení 230V, instalace do venkovního prostředí.</t>
  </si>
  <si>
    <t>Instalace majáku pro zrakově postižené, komplet</t>
  </si>
  <si>
    <t>Stojanový rozvaděč, 19", v. 42U 800x800, prosklené dveře, zámek s vložkou FAB, vč. příslušenství</t>
  </si>
  <si>
    <t>Rozšiřující modul (k základnímu; až 8 zón)</t>
  </si>
  <si>
    <t>Dodávka - Bezdrátová síť Wi-Fi</t>
  </si>
  <si>
    <t>Montáž - Bezdrátová síť Wi-Fi</t>
  </si>
  <si>
    <t>Přístupové body - Ruckus R510 dual-band 802.11abgn/ac (802.11ac Wave 2), Wireless Access Point, 2x2:2 streams, MU-MIMO, BeamFlex+, dual ports, 802.3af PoE support.  Does not include power adapter or PoE injector. Includes Limited Lifetime Warranty.</t>
  </si>
  <si>
    <t xml:space="preserve">Řídící jednotka pro přístupové body - ZoneDirector 1200, licensed for up to 5 Ruckus Access Points.  ZD1200 can be upgraded to support up to 75 APs with AP license upgrades if using software release pre ZD10.0 . If using software ZD10.0 and above, ZD1200 can be upgraded to support up to 150 APs with license upgrades. </t>
  </si>
  <si>
    <t xml:space="preserve">Licence pro AP - ZoneDirector 1200 Single AP License Upgrade SKU. Max orderable upgrade license quantity is 70 if using software pre ZD10.0  .  If using release ZD10.0 and above, max orderable upgrade license quantity is 145. </t>
  </si>
  <si>
    <t>Podpora pro přístupové body - Partner WatchDog Support for ZoneDirector ONE AP Upgrade, 1 Year</t>
  </si>
  <si>
    <t xml:space="preserve">Podpora pro řídící jednotku - Partner WatchDog Support for ZoneDirector 1205, 1 Year </t>
  </si>
  <si>
    <t>Drátěný kabelový žlab 50/150 včetně komplet příslušenství (spojka, držák, závitová tyč, spojovací materiál)</t>
  </si>
  <si>
    <t>D.1.4.8 – ELEKTRONICKÉ KOMUNIKACE</t>
  </si>
  <si>
    <t>094</t>
  </si>
  <si>
    <t>090</t>
  </si>
  <si>
    <t>091</t>
  </si>
  <si>
    <t>092</t>
  </si>
  <si>
    <t>093</t>
  </si>
  <si>
    <t>D.1.4F – ELEKTRONICKÉ KOMUNIKACE</t>
  </si>
  <si>
    <t>STAVBA 25 METROVÉHO BAZÉNU MPS LUŽÁNKY</t>
  </si>
  <si>
    <t>PAVEL PLHAL</t>
  </si>
  <si>
    <t>Brno-Královo Pole, MPS Lužánky, ulice Sportovní 4</t>
  </si>
  <si>
    <t>SO 01 - STAVBA 25 METROVÉHO BAZÉNU MPS LUŽÁNKY</t>
  </si>
  <si>
    <t>Signalizační velká LED dioda v krytu barva červená</t>
  </si>
  <si>
    <t>MG závrtný s otočným tělesem kontaktní části, kabel 10m, prac. mezera max. 20mm</t>
  </si>
  <si>
    <t>LCD klávesnice</t>
  </si>
  <si>
    <t>Duální detektor s dosahem 12m</t>
  </si>
  <si>
    <t>Kloubový držák univerzální na strop nebo na stěnu</t>
  </si>
  <si>
    <t>Detektor tříštění skla</t>
  </si>
  <si>
    <t>Plastová nízká propojovací krabice, 7+1 pájecích svorek</t>
  </si>
  <si>
    <t xml:space="preserve">Řídící modul pro 2 bezkontaktní čtečky </t>
  </si>
  <si>
    <t>Bezkontaktní čtečka</t>
  </si>
  <si>
    <t>Nástěnný kryt pro 2 řídící moduly</t>
  </si>
  <si>
    <t>Kabel systémový</t>
  </si>
  <si>
    <t>Povrchová propojovací krabice do 8 svorek - plastová</t>
  </si>
  <si>
    <t>Kovový univerzální jednoprostorový kryt pro zdroj a akumulátor 40Ah včetně zámku a tamper</t>
  </si>
  <si>
    <t>Akumulátor 12V / 38Ah se šroubovými svorkami M6 a životností až 10 let, VdS</t>
  </si>
  <si>
    <t>Montáž ústředny</t>
  </si>
  <si>
    <t>Montáž expanderu</t>
  </si>
  <si>
    <t>MG závrtný s otočným tělesem kontaktní části (okna, dveře)</t>
  </si>
  <si>
    <t>Montáž koncentrátoru nebo jiného adresného modulu na sběrnici</t>
  </si>
  <si>
    <t>Oživení systému PZTS na jeden detektor</t>
  </si>
  <si>
    <t>Programování základních parametrů ústř.</t>
  </si>
  <si>
    <t>Programování smyčky  PZTS</t>
  </si>
  <si>
    <t>Programování sys. na jeden expandér</t>
  </si>
  <si>
    <t>Montáž tamper kontaktu</t>
  </si>
  <si>
    <t>Montáž akumulátoru do ústředny  PZTS</t>
  </si>
  <si>
    <t>Měření akumulátoru pro ústřednu  PZTS a pomocné zdroje</t>
  </si>
  <si>
    <t>Montáž zálohovaného napaječe</t>
  </si>
  <si>
    <t>Uvedení ústředny PZTS vč.ost.stav.prvků do provozu (funkční odzkoušení)</t>
  </si>
  <si>
    <t>Naprogramování systému EZS do 96 hlásičů</t>
  </si>
  <si>
    <t>Koordinace montáže záp.magnetu při výrobě oken či dveří</t>
  </si>
  <si>
    <t>Pancéřovaná plastová hadice vč. koncovek pro kab. k mag.kontaktům (montáž+dod.)</t>
  </si>
  <si>
    <t>Kontrola funkce čidla</t>
  </si>
  <si>
    <t>Uvedení čidla do trvalého provozu</t>
  </si>
  <si>
    <t>Programování zobrazovaného textu pro čidlo</t>
  </si>
  <si>
    <t>Popis čidla štítkem</t>
  </si>
  <si>
    <t>Stejnosměrná měření na míst.kabelu</t>
  </si>
  <si>
    <t>pár</t>
  </si>
  <si>
    <t>Měření kontin.,izol.,odporu 1 úseku smyčky</t>
  </si>
  <si>
    <t>Datový kabel s krouceným párem vodičů doporučený k použití pro sběrnici RS 485,  plášť LSZH/LSOH,  bezhalogen.opláštění -  oheň nešířící, bezhalogenový dle ČSN EN 50266, ČSN IEC 332-3-24</t>
  </si>
  <si>
    <t>Kabel CYKY-J 3x2,5 - pro napojení pomocných zdrojů PZTS</t>
  </si>
  <si>
    <t>SYKFY (3x2x0,5 )</t>
  </si>
  <si>
    <t>JYTY 4BX1,0</t>
  </si>
  <si>
    <t xml:space="preserve">PVC trubka ohebná průměru 23 mm </t>
  </si>
  <si>
    <t xml:space="preserve">PVC trubka ohebná průměru 35 mm </t>
  </si>
  <si>
    <t>Kabel CYKY-J 3x2,5 - pro napojení pomocných zdrojů PZTS, včetně ukončení kabelů</t>
  </si>
  <si>
    <t>Kabel SYKFY do 5x2x0,5 (nebo podob.)  v trubkách, žlabech, lištách</t>
  </si>
  <si>
    <t>Ukončení kabelů návěstních do 5x1 až 2.5</t>
  </si>
  <si>
    <t>Forma kabelová do délky 0,5 m na kabelu do 5x2</t>
  </si>
  <si>
    <t>Forma kabelová do délky 0,5 m na kabelu datovém</t>
  </si>
  <si>
    <t>Vyhledání vývodu, nebo krabice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</si>
  <si>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</si>
  <si>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</si>
  <si>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</si>
  <si>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</si>
  <si>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</si>
  <si>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</si>
  <si>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</si>
  <si>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</si>
  <si>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</si>
  <si>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</si>
  <si>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</si>
  <si>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</si>
  <si>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</si>
  <si>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</si>
  <si>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</si>
  <si>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</si>
  <si>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</si>
  <si>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</si>
  <si>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</si>
  <si>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</si>
  <si>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</si>
  <si>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</si>
  <si>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</si>
  <si>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119</t>
  </si>
  <si>
    <t>120</t>
  </si>
  <si>
    <t>121</t>
  </si>
  <si>
    <t>122</t>
  </si>
  <si>
    <t>123</t>
  </si>
  <si>
    <t>124</t>
  </si>
  <si>
    <t>125</t>
  </si>
  <si>
    <t>Instalační krabice a boxy</t>
  </si>
  <si>
    <t>Kabelové prostupy stěnou</t>
  </si>
  <si>
    <t>Trubka elektroinstalační pevná/ohebná 320N, vnější průměr 16mm, bezhalogen</t>
  </si>
  <si>
    <t>Trubka elektroinstalační pevná/ohebná 320N, vnější průměr 24-32mm, bezhalogen</t>
  </si>
  <si>
    <t>Instalační příslušenství trubek (příchytky, spojky …)</t>
  </si>
  <si>
    <t xml:space="preserve">Instalační krabičky pro rozbočování trubek </t>
  </si>
  <si>
    <t>Upevňovací a kotvící materiál</t>
  </si>
  <si>
    <t>Plošiny, lešení, a ostatní zajištění pro práce ve výškách</t>
  </si>
  <si>
    <t>Montáž Instalační krabice a boxy</t>
  </si>
  <si>
    <t>Instalace kabelových prostupů stěnou</t>
  </si>
  <si>
    <t>Montáž instal.trubek na zeď/strop, včetně ukotvení</t>
  </si>
  <si>
    <t>Montáž instal.příslušenství trubek</t>
  </si>
  <si>
    <t xml:space="preserve">Montáž Instalačních krabiček pro rozbočování trubek </t>
  </si>
  <si>
    <t>Montáž Upevňovací a kotvící materiál</t>
  </si>
  <si>
    <t>Nastavení a oživení systému</t>
  </si>
  <si>
    <t>Programování základních parametrů</t>
  </si>
  <si>
    <t>Kontrola funkce a uvedení do provozu</t>
  </si>
  <si>
    <t>Popis a značení prvků systému</t>
  </si>
  <si>
    <t>Měření parametrů</t>
  </si>
  <si>
    <t>Popis a značení kabeláže, včetně zásuvek a panelů</t>
  </si>
  <si>
    <t>Montáž Plošiny, lešení, včetně práce ve výškách</t>
  </si>
  <si>
    <t>Krabice pro instalaci přepěťových ochran</t>
  </si>
  <si>
    <t>Příchytky kabelů a kabelových svazků, do žlabů a kabelových žebříků</t>
  </si>
  <si>
    <t>Motnáž Příchytky kabelů a kabelových svazků, do žlabů a kabelových žebříků</t>
  </si>
  <si>
    <t>Hlavní hodiny pro prostředí počítačových sítí, NTP server a klient, časová synchronizace a sledování z MTC, SNMP traps, E-Mail alarm reporting, vstup GPS, DCF 77,5 kHz nebo nadřazený NTP/SNTP server (max. 4), 1 podružná linka, výstup impulsní linka do 100 ks podružných hodin, NTP / SNTP (server), NTP podružné hodiny s serverem časových zón, hodinová linka RS 485 pro připojení až 31 koncových zařízení, DCF časový výstup (pasivní proudová smyčka) nebo pulsní výstup, napájení 230V, instalace do RACK 19".</t>
  </si>
  <si>
    <t>Přijímač satelitního signálu GPS včetně antény, pro venkovní montáž, krytí IP 54</t>
  </si>
  <si>
    <t>BEZPEČNOSTNÍ SYSTÉMY (PZTS)</t>
  </si>
  <si>
    <t>JEDNOTNÝ ČAS (JČ)</t>
  </si>
  <si>
    <t>Hodiny s centrálním časem analogové jednostranné</t>
  </si>
  <si>
    <t>Hodiny s centrálním časem analogové oboustranné</t>
  </si>
  <si>
    <t>Drobný instalační materiál (propojovací kabeláž, konektory, svorky, redukce apod. pro napojení prvků a související techniky, dále instalační krabičky, spojky, pásky, šroubky, a ostatní instalační příslušenství pro instalaci prvků a kabelových tras). Ostatní nezbytné materiály a práce nutné k řádnému ukončení díla.</t>
  </si>
  <si>
    <t>Drobný blíže nespecifikovaný elektroinstalační materiál pro instalační práce (hmoždinky, štítky, popisky, atd.). Ostatní nezbytné materiály a práce nutné k řádnému ukončení díla.</t>
  </si>
  <si>
    <t>OEM X121 1G SFP LC LX Transceiver, SFP transceiver 1,25Gbps, 1000BASE-LX, SM, 20km, 1310nm (FP), LC duplex, 0 až 70°C, 3,3V, HP kompatibilní (J4859C ekvivalent)</t>
  </si>
  <si>
    <t>Kombinovaná hrubá/jemná přepěťová ochrana jedné linky Ethernet STP CAT.6 s možností napájení PoE ST1+2+3</t>
  </si>
  <si>
    <t>Kabel CYA 4 zžl.</t>
  </si>
  <si>
    <t>Oko kabelové M6 na vodič 4-6mm2, CuSn</t>
  </si>
  <si>
    <t>Mosazná (ocelová) objímka plochá pro vodič 4-6mm, galvanicky cínovaná (Faston lisovací)</t>
  </si>
  <si>
    <t>Oko kabelové M6 na vodič 4-6mm2, CuSn, zalisování kabelu do 4mm2</t>
  </si>
  <si>
    <t>HDD 4TB/64MB(6Gb/s)/IntelliPower(RPM)/SATA3</t>
  </si>
  <si>
    <t>Pracovní stanice Intel Core i7 8700 Coffee Lake 4.6 GHz, NVIDIA Quadro P2000 5120MB, RAM 16GB DDR4, SSD 256 GB + HDD 1 TB 7200 ot/min, DVD, VGA D-SUB, HDMI a DisplayPort, 4× USB 3.1, 2× USB 2.0, Windows 10 Pro, (NBD)</t>
  </si>
  <si>
    <t>LCD monitor WQHD 2560 × 1440, IPS, 16:9, 6ms, 60 Hz, 8bit, 350cd/m2, kontrast 1000:1, HDMI 1.4 a starší, DisplayPort a mini DisplayPort, nastavitelná výška, (NBD)</t>
  </si>
  <si>
    <t>Licence iVMS HikCentral: HikCentral-VSS-Base/16Ch, Delivery I, HikCentral video surveillance base package - which includes prerequisites for channel expanding, all fundamental features of video surveillance system and 16 cameras manageable.</t>
  </si>
  <si>
    <t>HikCentral-VSS-1Camera, Delivery I,  1 camera connection.</t>
  </si>
  <si>
    <t>DOHLEDOVÝ VIDEO SYSTÉM (DVS)</t>
  </si>
  <si>
    <t>UNIVERZÁLNÍ KABELÁŽNÍ SYSTÉM (UKS)</t>
  </si>
  <si>
    <t>Hlavní kabelové trasy slaboproudých instalací jsou společné pro všechny systémy UKS, DVS, PZTS, NV a JČ jsou součástí výkazu UKS.</t>
  </si>
  <si>
    <t>19" vyvazovací panel 1U - jednostranný, plastová oka 40 x 80 mm</t>
  </si>
  <si>
    <t>Patch panel ISDN 50x RJ45</t>
  </si>
  <si>
    <t>19" optická vana</t>
  </si>
  <si>
    <t>Čelo k optické vaně 24SC-DPLX</t>
  </si>
  <si>
    <t>Adaptér SC-SC duplex, singelmode</t>
  </si>
  <si>
    <t>Optický konektor SC</t>
  </si>
  <si>
    <t>Výsuvná police 19", 450mm</t>
  </si>
  <si>
    <t>Kabel SYKFY 25x2x0,5</t>
  </si>
  <si>
    <t>Pigtail SC/SC vlákno SM 9/125</t>
  </si>
  <si>
    <t>Článek útlumový SM, samec-samička, (3dB, 5dB, 7dB, 10dB, 15dB, 20dB), zirkoniové s dopovaným vláknem</t>
  </si>
  <si>
    <t>Montáž kabely uložené  v trubkách nebo lištách  SYKFY 25 x 2 x 0,5 mm</t>
  </si>
  <si>
    <t>Svár vlákna optického kabelu na pigtail, včetně ochrany a uložení do držáku</t>
  </si>
  <si>
    <t>Měření optických vláken přímá Oboustraná mněření + OTDR včetně protokolu</t>
  </si>
  <si>
    <t>Proměření optické kabeláže dle zásad ISO 11802</t>
  </si>
  <si>
    <t>Síťová karta pro správu UPS 2, vzdálené monitorování a řízení jednotlivého zdroje UPS díky jeho přímému připojení do sítě.</t>
  </si>
  <si>
    <t>Síťová karta pro správu UPS</t>
  </si>
  <si>
    <t>MÍSTNÍ ROZHLAS (MR)</t>
  </si>
  <si>
    <t>Rozhlas</t>
  </si>
  <si>
    <t>karta kanálu externího audio zdroje, APS-02</t>
  </si>
  <si>
    <t>karta digitálních mikrofonních stanic, max. 30 stanic, redundantní připojení, EN54-16, APS-16.2-D</t>
  </si>
  <si>
    <t>digitální mikrofonní stanice s 8 funkčními tlačítky, EN54-16, APS-308.2-EV</t>
  </si>
  <si>
    <t>digitální mikrofonní stanice s 16 funkčními tlačítky, EN54-16, APS-316.2-EV</t>
  </si>
  <si>
    <t>19" systémová vana pro moduly APS, MC-03</t>
  </si>
  <si>
    <t>programovací kabel RS-232, 3 m, DAT.KAB.990-RS232</t>
  </si>
  <si>
    <t>napájecí kabel 0,5m, POWER CABLE.0.5M</t>
  </si>
  <si>
    <t>sběrnicový kabel 2HU, BUS VERB.KAB 2HE</t>
  </si>
  <si>
    <t>Reproduktory</t>
  </si>
  <si>
    <t>6W ceiling speaker, DL-E 06-130/T EN54 S</t>
  </si>
  <si>
    <t xml:space="preserve">Osazení prvků ústředny do rozváděče, propojení, HW / SW konfigurace systému, česká lokalizace FW, oživení </t>
  </si>
  <si>
    <t xml:space="preserve">Povinná náležitost dle ČSN EN 60849: Odborné měření skutečné impedance 100V linek vč. měřicího protokolu s přepočtem hodnot na výkon repro @ 100V. Měření musí být provedeno specializovaným měřicím přístrojem určeným pro tento účel a používajícím střídavý sinusový testovací signál o frekvenci na spodním okraji řečového pásma - např. cca 300Hz. Měření univerzálními multimetry určenými pro měření činného odporu nebo impedance na frekvenci 50/60Hz poskytuje irelevantní hodnoty a proto není přípustné. </t>
  </si>
  <si>
    <t>Kabel CYKY-O 2x1,5</t>
  </si>
  <si>
    <t>Ukončení kabelu 2x1,5</t>
  </si>
  <si>
    <t>Proměření metalické kabeláže</t>
  </si>
  <si>
    <t>118</t>
  </si>
  <si>
    <t>PLATEBNÍ A ODBAVOVACÍ SYSTÉM EKV (PAOS)</t>
  </si>
  <si>
    <t>Dodávka - technologie PAOS - základní část</t>
  </si>
  <si>
    <t>Montáž - technologie PAOS - základní část</t>
  </si>
  <si>
    <t>Dodávka - technologie PAOS - centrální HW + SW</t>
  </si>
  <si>
    <t>PLAVECKÉ NÁSTĚNNÉ HODINY</t>
  </si>
  <si>
    <t>Plavecké nástěnné hodinany SPEEDO v rozměru 1000x1000mm, se dvěma ručičkami, napájení 240V. Hliníkový rám (bez čelního krytí ručiček)</t>
  </si>
  <si>
    <t xml:space="preserve">vstupní modul pro externí nástěnný předzesilovač řady APS-440, APS-450XX, APS-350 </t>
  </si>
  <si>
    <t>nástěnný mixážní předzesilovač, 1x mikrofon, 3x AUX, hliník, APS-440-A01-V</t>
  </si>
  <si>
    <t>19" úchyt modulů 3U, MC-43</t>
  </si>
  <si>
    <t>19" úchyt modulů 2U, MC-42</t>
  </si>
  <si>
    <t>modul přehrávače FM/RDS/DAB/DAB, USB, LAN, WIFI, AUX, UPnP, mob. aplikace, Windows kompatibilní, DMR, dálkový ovladač, 19", GM-1525-AM</t>
  </si>
  <si>
    <t>modul systémového zdroje 48V DC, APS-90.2</t>
  </si>
  <si>
    <t>digitální koncový zesilovač, třída D, 4x 100W, BO-CD-100-4</t>
  </si>
  <si>
    <t>6W podhledový reproduktor, 100V, 6/3/1,5W, plast, IP21, keram. svorkovnice, EN54, DL-E 06-130/T EN54 S</t>
  </si>
  <si>
    <t>20W zvukový projektor, 100V, 20/10/5/2,5W, ABS, IP66, keram. svorkovnice, EN54, DA-P 20-130/T-EN54</t>
  </si>
  <si>
    <t>Konektor RJ45, 8 pin</t>
  </si>
  <si>
    <t>Vstup do wellness</t>
  </si>
  <si>
    <t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</t>
  </si>
  <si>
    <t>Vestavný modul pro turniket - terminál návštěvníka s technologií TriTec se možností sníma  bezkontaktní média typu HF 13,56MHz, terminál je vybaven grafickým informačním displejem s možností dálkového zasílání informací a grafickým navigačním zobrazovačem pro snadnou orientaci návštěvníků při průchodu turniketem. Je vestavěn do robustního krytu s odolností vůči vandalismu</t>
  </si>
  <si>
    <t xml:space="preserve">Zálohovaný napájecí zdroj 24VDC/10A, včetně akumulátorů </t>
  </si>
  <si>
    <t>Motorová obousměrná branka pro průchod imobilních občanů, š1000mm, provedení kartáčovaná nerez, výplň nerez, výška 1050mm, antipanic mechanismus</t>
  </si>
  <si>
    <t>Doplňkové zábradlí, nerez, výpň nerez</t>
  </si>
  <si>
    <t>bm</t>
  </si>
  <si>
    <t>Systém informačních terminálů</t>
  </si>
  <si>
    <t xml:space="preserve">Dodávka informačního LCD velkoplošného aktivního panelu </t>
  </si>
  <si>
    <t>Interaktivní dotykový infoterminál - informace o čísle skříně, čase a platbách či doplatcích, Ethernet rozhraní, napájení 12-24VDC</t>
  </si>
  <si>
    <t xml:space="preserve">Zálohovaný napájecí zdroj 12VDC, včetně akumulátorů </t>
  </si>
  <si>
    <t>Informační LCD panel min42", FullHD rozlišení, úchyt na stěnu či strop</t>
  </si>
  <si>
    <t>Ovládácí a zobrazovací jednotka umožňující zobrazování informací ze systému, systému třetích stran,grafiky a zadaného obsahu dle scénáře nastaveného v SW správci zobrazení</t>
  </si>
  <si>
    <t>Systém elektronických zámků v šatnách</t>
  </si>
  <si>
    <t>Elektronický šatní zámek OTS vč. štítku s návodem</t>
  </si>
  <si>
    <t>PC pokladny pro recepci</t>
  </si>
  <si>
    <t>PC pokladna s OS Win a dotykovou obrazovkou, Hliníkové odolné provedení</t>
  </si>
  <si>
    <t>Zálohový zdroj k PC/serveru</t>
  </si>
  <si>
    <t>Alfanumerický displej, 2x20 znaků</t>
  </si>
  <si>
    <t>Pokladní zásuvka, ovládání 24V z tiskárny, provedené fliptop s odnímatelnou uzamykatelnou kazetou, ovládání a registrace kazety ze SW</t>
  </si>
  <si>
    <t xml:space="preserve">Paragonová termotiskárna s řezačkou papíru </t>
  </si>
  <si>
    <t>Snímač bezkontaktní čipů k PC pokladně</t>
  </si>
  <si>
    <t>Tiskárna účtů typu faktura A4</t>
  </si>
  <si>
    <t>Dodávka SW</t>
  </si>
  <si>
    <t>SW pro pokladnu, licence za 1 pokladnu</t>
  </si>
  <si>
    <t>SW řízení přístupu , licence na turniket/branku/dveře, datové licence</t>
  </si>
  <si>
    <t>Konfigurace, oživení, asistence</t>
  </si>
  <si>
    <t/>
  </si>
  <si>
    <t>Kabeláže, hrubá montáž</t>
  </si>
  <si>
    <t>Oživení a konfigurace prvků systému</t>
  </si>
  <si>
    <t>Konfigurace nastavení artiklů systému na strukturu areálu</t>
  </si>
  <si>
    <t xml:space="preserve">Doprava </t>
  </si>
  <si>
    <t>SW řízení přístupu, licence na turniket/branku/dveře, datové licence</t>
  </si>
  <si>
    <t>LED obrazovka P6.66 na zeď / IP68 / absolutně vodotěsná / rozlišení 432 x 288 px / celkové rozměry obrazu 288 x 192cm / 10 % náhradních LED modulů / záruka 2 roky</t>
  </si>
  <si>
    <t>LED OBRAZOVKA, VÝSLEDKOVÁ TABULE</t>
  </si>
  <si>
    <t>Ochranné plexi před hodiny</t>
  </si>
  <si>
    <t>Konstrukční práce a nosná část</t>
  </si>
  <si>
    <t>Notebook HP Probook 17“ SSD</t>
  </si>
  <si>
    <t>Softwre sCore pro obsluhu titulků obrazovky / vývoj dle přání klienta</t>
  </si>
  <si>
    <t>Instalace, kabeláž, oživení</t>
  </si>
  <si>
    <t>Dopravní náklady</t>
  </si>
  <si>
    <t>km</t>
  </si>
  <si>
    <t>Dveřní elektromagnet 500kg,12/24V zvuková a optická signalizace</t>
  </si>
  <si>
    <t>GXYSmart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</si>
  <si>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</si>
  <si>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</si>
  <si>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</si>
  <si>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</si>
  <si>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</si>
  <si>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</si>
  <si>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</si>
  <si>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</si>
  <si>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</si>
  <si>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</si>
  <si>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</si>
  <si>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</si>
  <si>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</si>
  <si>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</si>
  <si>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</si>
  <si>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</si>
  <si>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</si>
  <si>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</si>
  <si>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</si>
  <si>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</si>
  <si>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</si>
  <si>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</si>
  <si>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</si>
  <si>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</si>
  <si>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</si>
  <si>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</si>
  <si>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</si>
  <si>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</si>
  <si>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</si>
  <si>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</si>
  <si>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</si>
  <si>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</si>
  <si>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</si>
  <si>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</si>
  <si>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</si>
  <si>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</si>
  <si>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</si>
  <si>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</si>
  <si>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Veškeré prvky musí být kompatibilní s existujícím odbavovacím systémem.</t>
  </si>
  <si>
    <t>Dodávka - technologie 1.NP</t>
  </si>
  <si>
    <t>Montáž - technologie 1.NP</t>
  </si>
  <si>
    <t>Dodávka - technologie Pokladna 2.NP</t>
  </si>
  <si>
    <t>Montáž - technologie - Pokladna 2.NP</t>
  </si>
  <si>
    <t>Nástěnný rozvaděč, 19", v. 15U 600x600, prosklené dveře, dělěný, dvoudílný, zámek s vložkou FAB, vč. Příslušenství. Rozměry: 600 x 615 mm, 15U.</t>
  </si>
  <si>
    <t>Čelo k optické vaně 12SC-DPLX</t>
  </si>
  <si>
    <t>Optický kabel SM 9/125, 12 vláken, LSZH - propojení DR mezi sebou</t>
  </si>
  <si>
    <t>Cisco WS-C2960X-24PS-L, 24xGigE PoE 370W, 4x SFP, 
Cisco WS-C2960X-24PS-L; SPECIFIKACE; FUNKCE MANAGEMENTU; Přepínač vrstev; •L2; Typ přepínače; •řízený; QoS; •Ano; Podpora pro multicast; •Ano; Podpora napájení po Ethernetu (PoE)• Ano; Počet portů Power over Ethernet (PoE)• 24; Total Power over Ethernet (PoE) budget• 370; WManagement prostřednictvím webového rozhraní; •Ano; MOŽNOSTI PŘIPOJENÍ; Basic switching RJ-45 Ethernet ports quantity; •24;</t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</si>
  <si>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DS-2CD3625G0-IZS(2.7-13.5mm),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</si>
  <si>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DS-2CD3725G0-IZS(2.7-13.5mm),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</si>
  <si>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Záznamové zařízení do serverovny</t>
    </r>
    <r>
      <rPr>
        <sz val="8"/>
        <color theme="1"/>
        <rFont val="Arial"/>
        <family val="2"/>
        <charset val="238"/>
      </rPr>
      <t xml:space="preserve"> s možností náhledu a konfigurace přímo na místě, včetně nějakého monitoru, DS-9632NI-I8, H.265+/H.265/H.264+/H.264/MPEG4 ,  Up to 32-ch 12MP IP cameras can be connected ,  Decoding Capability: 16-ch @ 1080p (30fps) ,  Incoming/Outgoing bandwidth: 320Mbps/256Mbps(200 Mbps/200 Mbps when RAID is enable) ,  2 × HDMI &amp; 2 × VGA video out ,  4K UHD output ,  8 SATA interface ,  alarm I/O: 16/4 ,  2U chassis  ,  2 × USB 2.0 and 1 × USB 3.0 ,  RAID</t>
    </r>
  </si>
  <si>
    <t>Nosiče datové techniky pro 2 připojovací moduly typ RM 45x45mm PC čistě bílá RAL 9010</t>
  </si>
  <si>
    <t>Modulární zásuvka kat. 6 nestíněný</t>
  </si>
  <si>
    <t>Patchcord optický SM SC/SC, 5m</t>
  </si>
  <si>
    <t>Podlahový kanál 3-tahové 2000x250x48 St FS</t>
  </si>
  <si>
    <t>Spojovací jazýček vodivý 50x250x48 St FS</t>
  </si>
  <si>
    <r>
      <t xml:space="preserve">Pokud tato DPS včetně jejích příloh (zejména výkaz výměr či Technická zpráva) obsahuje požadavky nebo odkazy na obchodní firmy, názvy nebo jména a příjmení, specifická označení zboží a služeb, které platí pro určitou osobu, popř. její organizační složku za příznačné, patenty a vynálezy, užitné vzory, průmyslové vzory, ochranné známky nebo označení původu, pokud by to vedlo ke zvýhodnění nebo vyloučení určitých dodavatelů nebo určitých výrobků, </t>
    </r>
    <r>
      <rPr>
        <b/>
        <sz val="8"/>
        <color indexed="8"/>
        <rFont val="Arial"/>
        <family val="2"/>
        <charset val="238"/>
      </rPr>
      <t>zadavatel výslovně umožňuje</t>
    </r>
    <r>
      <rPr>
        <sz val="8"/>
        <color indexed="8"/>
        <rFont val="Arial"/>
        <family val="2"/>
        <charset val="238"/>
      </rPr>
      <t xml:space="preserve"> pro plnění veřejné zakázky použití i jiných, kvalitativně obdobných řešení vyhovující daným požadavkům. Toto bude vždy uvedeno v rámci výkazu výměr. </t>
    </r>
    <r>
      <rPr>
        <b/>
        <sz val="8"/>
        <color indexed="8"/>
        <rFont val="Arial"/>
        <family val="2"/>
        <charset val="238"/>
      </rPr>
      <t>V opačném případě je požadavkem zadavatele dodat konkrétní zboží či službu výslovně jmenovanou a to zejména z důvodu nutnosti kompatibility dodaných technologií s technologiemi již zadavatelem užívanými.</t>
    </r>
  </si>
  <si>
    <t>PVC žlab parapetní pro moduly 45x45mm včetně horního dílu 65x130, bílá, délka 2m</t>
  </si>
  <si>
    <t>Montážní držák přípojné zásuvky na parapetní kanál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</si>
  <si>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</si>
  <si>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</si>
  <si>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</si>
  <si>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</si>
  <si>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</si>
  <si>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</si>
  <si>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</si>
  <si>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</si>
  <si>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</si>
  <si>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</si>
  <si>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</si>
  <si>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</si>
  <si>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</si>
  <si>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</si>
  <si>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</si>
  <si>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</si>
  <si>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</si>
  <si>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</si>
  <si>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</si>
  <si>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</si>
  <si>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</si>
  <si>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</si>
  <si>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</si>
  <si>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</si>
  <si>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</si>
  <si>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</si>
  <si>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</si>
  <si>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</si>
  <si>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</si>
  <si>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</si>
  <si>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</si>
  <si>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</si>
  <si>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</si>
  <si>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</si>
  <si>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</si>
  <si>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</si>
  <si>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</si>
  <si>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Ústředna PZTS - 4 linky, Ústředna až 520 zón a 32 grup v krytu bez klávesnice s komunikátorem a zdrojem, 16 zón na základní desce, max.520, 8 PGM výstupů, 32 podsystémů, 999 uživatelů, paměť 1000 +1500 událostí, možnost připojení max. 64 čteček), Max. velikost záložního AKU 34 Ah / 12 V (do krytu ústředny max. 17 Ah)</t>
  </si>
  <si>
    <t>Koncentrátor v kovovém krytu pro 8 zón a 4 PGM výstupy, G8</t>
  </si>
  <si>
    <t>Modul systémového posilovacího zdroje 2,75A v kovovém krytu s vestavěným koncentrátorem 8 zón / 4 PGM výstupy. Pokročilá diagnostika funkčnosti, prostor pro aku max. 18 Ah, P026-B</t>
  </si>
  <si>
    <t>Akumulátor 12V / 18 Ah AKU se šroubovými svorkami M5 a životností až 10 let, VdS</t>
  </si>
  <si>
    <t>LCD klávesnice, Ovládací a programovací LCD klávesnice, 2 řádkový displej, 16 znaků na řádek, česká verze.</t>
  </si>
  <si>
    <t>Řídící modul přístupového systému v plastovém krytu pro jedny nebo dvoje dveře. MAXM2000</t>
  </si>
  <si>
    <t>Spínaný zdroj v kovovém krytu 27,6 Vss / 10A s výstupy a odpojovačem, 3 A (proud do zátěže) + 2,5A (max. proud do AKU) v kovovém krytu KRYT Z40 s prostorem pro akumulátor 40 Ah. Nastavitelný omezovač dobíjecího proudu na 1,3 nebo 2,5A, signalizace výpadku sítě a vybitého AKU pomocí relé, odpojovač akumulátoru. Kryt je standardně vybaven mechanickým zámkem a sabotážním kontaktem proti otevření krytu, rozměry 285 x 195 x 335 mm (š x h x v). AXSP K40/24V/6A</t>
  </si>
  <si>
    <t>Kabel pro napájení přídržných magnetů 2x2,5</t>
  </si>
  <si>
    <t>Exteriérový digitální displej pro zobrazení času a dvou teplot, připojení do sítě LAN, stropní závěs,  ploché krycí sklo, samostavitelné pro LAN, napájení 230V, IP adresa, sinchronizace z DHCP serveru, komplet sestava včetně kotvení dle PD</t>
  </si>
  <si>
    <t>Stropní závěs</t>
  </si>
  <si>
    <r>
      <t xml:space="preserve">Propojovací kabel datový UTP Cat 6 plášť LSZH/LSOH,  bezhalogen.opláštění - UTP Horizontal Cable HFFR cat. 6, nestíněný čtyřpárový kabel kategorie 6, oheň nešířící, bezhalogenový dle ČSN EN 50266, ČSN IEC 332-3-24
</t>
    </r>
    <r>
      <rPr>
        <b/>
        <u/>
        <sz val="8"/>
        <color theme="1"/>
        <rFont val="Arial"/>
        <family val="2"/>
        <charset val="238"/>
      </rPr>
      <t>DÉLKA VČETNĚ REZERVY PRO NAPOJENÍ STÁVAJÍCÍCH TECHNOLOGIÍ - VÝMĚNY KABELÁŽE Z DŮVODU PŘESUNU STÁVAJÍCÍHO ROZVADĚČE !</t>
    </r>
  </si>
  <si>
    <t>kus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</si>
  <si>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</si>
  <si>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</si>
  <si>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</si>
  <si>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</si>
  <si>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</si>
  <si>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</si>
  <si>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</si>
  <si>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</si>
  <si>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</si>
  <si>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</si>
  <si>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</si>
  <si>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</si>
  <si>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POLOŽKOVÝ SOUPIS PRACÍ, DODÁVEK A SLUŽEB</t>
  </si>
  <si>
    <t>Položkový soupis prací, dodávek a služeb</t>
  </si>
</sst>
</file>

<file path=xl/styles.xml><?xml version="1.0" encoding="utf-8"?>
<styleSheet xmlns="http://schemas.openxmlformats.org/spreadsheetml/2006/main">
  <numFmts count="17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"/>
    <numFmt numFmtId="165" formatCode="0.0"/>
    <numFmt numFmtId="166" formatCode="#,##0\ &quot;Kč&quot;"/>
    <numFmt numFmtId="167" formatCode="#,##0.00\ &quot;Kč&quot;"/>
    <numFmt numFmtId="168" formatCode="#,##0\ "/>
    <numFmt numFmtId="169" formatCode="_ &quot;Fr.&quot;\ * #,##0_ ;_ &quot;Fr.&quot;\ * \-#,##0_ ;_ &quot;Fr.&quot;\ * &quot;-&quot;_ ;_ @_ "/>
    <numFmt numFmtId="170" formatCode="_ * #,##0_ ;_ * \-#,##0_ ;_ * &quot;-&quot;_ ;_ @_ "/>
    <numFmt numFmtId="171" formatCode="_ &quot;Fr.&quot;\ * #,##0.00_ ;_ &quot;Fr.&quot;\ * \-#,##0.00_ ;_ &quot;Fr.&quot;\ * &quot;-&quot;??_ ;_ @_ "/>
    <numFmt numFmtId="172" formatCode="_ * #,##0.00_ ;_ * \-#,##0.00_ ;_ * &quot;-&quot;??_ ;_ @_ "/>
    <numFmt numFmtId="173" formatCode="_([$€]* #,##0.00_);_([$€]* \(#,##0.00\);_([$€]* &quot;-&quot;??_);_(@_)"/>
    <numFmt numFmtId="174" formatCode="_(&quot;$&quot;* #,##0.00_);_(&quot;$&quot;* \(#,##0.00\);_(&quot;$&quot;* &quot;-&quot;??_);_(@_)"/>
    <numFmt numFmtId="175" formatCode="_-* #,##0.00\ [$€-1]_-;\-* #,##0.00\ [$€-1]_-;_-* &quot;-&quot;??\ [$€-1]_-"/>
  </numFmts>
  <fonts count="10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color indexed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b/>
      <sz val="24"/>
      <name val="Tahoma"/>
      <family val="2"/>
      <charset val="238"/>
    </font>
    <font>
      <sz val="8"/>
      <color indexed="8"/>
      <name val=".HelveticaLightTTEE"/>
      <family val="2"/>
      <charset val="2"/>
    </font>
    <font>
      <sz val="10"/>
      <name val="Times New Roman CE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14"/>
      <name val="Arial CE"/>
      <family val="2"/>
      <charset val="238"/>
    </font>
    <font>
      <sz val="12"/>
      <name val="Times New Roman CE"/>
      <family val="1"/>
      <charset val="238"/>
    </font>
    <font>
      <sz val="8"/>
      <color indexed="8"/>
      <name val="Arial CE"/>
      <family val="2"/>
      <charset val="238"/>
    </font>
    <font>
      <sz val="10"/>
      <name val="Courier New"/>
      <family val="3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"/>
      <family val="1"/>
      <charset val="238"/>
    </font>
    <font>
      <sz val="10"/>
      <name val="Courier"/>
      <family val="3"/>
    </font>
    <font>
      <b/>
      <sz val="8"/>
      <name val="Arial"/>
      <family val="2"/>
      <charset val="238"/>
    </font>
    <font>
      <sz val="10"/>
      <name val="Helv"/>
      <charset val="204"/>
    </font>
    <font>
      <sz val="10"/>
      <name val="MS Sans Serif"/>
      <family val="2"/>
      <charset val="238"/>
    </font>
    <font>
      <b/>
      <sz val="20"/>
      <name val="Arial"/>
      <family val="2"/>
    </font>
    <font>
      <sz val="10"/>
      <name val="Tahoma"/>
      <family val="2"/>
      <charset val="238"/>
    </font>
    <font>
      <u/>
      <sz val="10"/>
      <color indexed="12"/>
      <name val="Arial"/>
      <family val="2"/>
      <charset val="238"/>
    </font>
    <font>
      <u/>
      <sz val="8.1"/>
      <color indexed="12"/>
      <name val="Arial CE"/>
      <family val="2"/>
      <charset val="238"/>
    </font>
    <font>
      <sz val="10"/>
      <name val="Helv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3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u/>
      <sz val="12"/>
      <color indexed="12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CE"/>
      <charset val="238"/>
    </font>
    <font>
      <u/>
      <sz val="10"/>
      <color theme="1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u/>
      <sz val="10"/>
      <color theme="10"/>
      <name val="Arial CE"/>
      <charset val="238"/>
    </font>
    <font>
      <b/>
      <sz val="10"/>
      <color theme="1"/>
      <name val="Arial"/>
      <family val="2"/>
      <charset val="238"/>
    </font>
    <font>
      <b/>
      <u/>
      <sz val="8"/>
      <name val="Arial"/>
      <family val="2"/>
      <charset val="238"/>
    </font>
    <font>
      <b/>
      <i/>
      <u/>
      <sz val="9"/>
      <color indexed="8"/>
      <name val="Tahoma"/>
      <family val="2"/>
      <charset val="238"/>
    </font>
    <font>
      <b/>
      <u/>
      <sz val="8"/>
      <color rgb="FFFF0000"/>
      <name val="Arial"/>
      <family val="2"/>
      <charset val="238"/>
    </font>
    <font>
      <b/>
      <u/>
      <sz val="10"/>
      <color indexed="30"/>
      <name val="Arial CE"/>
      <family val="2"/>
      <charset val="238"/>
    </font>
    <font>
      <sz val="8"/>
      <color theme="1"/>
      <name val="Arial"/>
      <family val="2"/>
    </font>
    <font>
      <sz val="9"/>
      <color rgb="FF1F497D"/>
      <name val="Calibri"/>
      <family val="2"/>
      <charset val="238"/>
    </font>
    <font>
      <b/>
      <i/>
      <u/>
      <sz val="10"/>
      <name val="Arial CE"/>
      <charset val="238"/>
    </font>
    <font>
      <sz val="8"/>
      <color theme="1"/>
      <name val="Arial CE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0"/>
      <color theme="1"/>
      <name val="Arial CE"/>
      <charset val="238"/>
    </font>
    <font>
      <b/>
      <u/>
      <sz val="8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1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</borders>
  <cellStyleXfs count="837">
    <xf numFmtId="0" fontId="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57" fillId="0" borderId="0" applyBorder="0"/>
    <xf numFmtId="0" fontId="48" fillId="0" borderId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" fillId="0" borderId="0"/>
    <xf numFmtId="0" fontId="57" fillId="0" borderId="0" applyBorder="0"/>
    <xf numFmtId="0" fontId="57" fillId="0" borderId="0" applyBorder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59" fillId="8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2" borderId="0" applyNumberFormat="0" applyBorder="0" applyAlignment="0" applyProtection="0"/>
    <xf numFmtId="0" fontId="60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35" fillId="0" borderId="0" applyNumberFormat="0" applyFill="0" applyBorder="0" applyAlignment="0"/>
    <xf numFmtId="168" fontId="13" fillId="0" borderId="0" applyFont="0" applyFill="0" applyBorder="0">
      <alignment horizontal="right" vertical="center"/>
    </xf>
    <xf numFmtId="0" fontId="61" fillId="0" borderId="65" applyNumberFormat="0" applyFill="0" applyAlignment="0" applyProtection="0"/>
    <xf numFmtId="49" fontId="23" fillId="0" borderId="0" applyBorder="0" applyProtection="0">
      <alignment horizontal="center"/>
    </xf>
    <xf numFmtId="41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8" fontId="43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65" fillId="26" borderId="0" applyNumberFormat="0" applyBorder="0" applyAlignment="0" applyProtection="0"/>
    <xf numFmtId="0" fontId="66" fillId="27" borderId="66" applyNumberFormat="0" applyAlignment="0" applyProtection="0"/>
    <xf numFmtId="0" fontId="25" fillId="0" borderId="1" applyNumberFormat="0" applyFont="0" applyFill="0" applyAlignment="0" applyProtection="0">
      <alignment horizontal="left"/>
    </xf>
    <xf numFmtId="44" fontId="19" fillId="0" borderId="0" applyFont="0" applyFill="0" applyBorder="0" applyAlignment="0" applyProtection="0"/>
    <xf numFmtId="174" fontId="55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7" fillId="0" borderId="67" applyNumberFormat="0" applyFill="0" applyAlignment="0" applyProtection="0"/>
    <xf numFmtId="0" fontId="68" fillId="0" borderId="68" applyNumberFormat="0" applyFill="0" applyAlignment="0" applyProtection="0"/>
    <xf numFmtId="0" fontId="69" fillId="0" borderId="6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23" fillId="0" borderId="0" applyBorder="0" applyProtection="0"/>
    <xf numFmtId="0" fontId="71" fillId="28" borderId="0" applyNumberFormat="0" applyBorder="0" applyAlignment="0" applyProtection="0"/>
    <xf numFmtId="0" fontId="2" fillId="0" borderId="0" applyNumberFormat="0" applyFill="0" applyBorder="0" applyAlignment="0" applyProtection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56" fillId="0" borderId="0"/>
    <xf numFmtId="0" fontId="56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75" fontId="55" fillId="0" borderId="0"/>
    <xf numFmtId="175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8" fillId="0" borderId="0"/>
    <xf numFmtId="0" fontId="20" fillId="0" borderId="0"/>
    <xf numFmtId="0" fontId="59" fillId="0" borderId="0"/>
    <xf numFmtId="0" fontId="72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45" fillId="0" borderId="0"/>
    <xf numFmtId="0" fontId="37" fillId="0" borderId="0"/>
    <xf numFmtId="0" fontId="45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19" fillId="0" borderId="0" applyProtection="0"/>
    <xf numFmtId="0" fontId="2" fillId="0" borderId="0"/>
    <xf numFmtId="0" fontId="2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2" fillId="0" borderId="0"/>
    <xf numFmtId="0" fontId="2" fillId="0" borderId="0" applyProtection="0"/>
    <xf numFmtId="0" fontId="4" fillId="0" borderId="0"/>
    <xf numFmtId="0" fontId="2" fillId="0" borderId="0" applyProtection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5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27" fillId="0" borderId="0"/>
    <xf numFmtId="0" fontId="4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 applyProtection="0"/>
    <xf numFmtId="0" fontId="37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4" fillId="0" borderId="0"/>
    <xf numFmtId="0" fontId="2" fillId="0" borderId="0"/>
    <xf numFmtId="0" fontId="26" fillId="0" borderId="0"/>
    <xf numFmtId="0" fontId="2" fillId="0" borderId="0"/>
    <xf numFmtId="0" fontId="10" fillId="0" borderId="0" applyProtection="0"/>
    <xf numFmtId="0" fontId="2" fillId="0" borderId="0"/>
    <xf numFmtId="0" fontId="2" fillId="0" borderId="0"/>
    <xf numFmtId="0" fontId="27" fillId="0" borderId="0" applyAlignment="0">
      <alignment vertical="top" wrapText="1"/>
      <protection locked="0"/>
    </xf>
    <xf numFmtId="0" fontId="2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13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3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7" fillId="0" borderId="0"/>
    <xf numFmtId="0" fontId="2" fillId="0" borderId="0"/>
    <xf numFmtId="0" fontId="13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59" fillId="0" borderId="0"/>
    <xf numFmtId="0" fontId="2" fillId="0" borderId="0"/>
    <xf numFmtId="0" fontId="4" fillId="0" borderId="0"/>
    <xf numFmtId="0" fontId="2" fillId="0" borderId="0"/>
    <xf numFmtId="0" fontId="3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4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11" fillId="0" borderId="0"/>
    <xf numFmtId="0" fontId="2" fillId="0" borderId="0"/>
    <xf numFmtId="0" fontId="2" fillId="0" borderId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28" fillId="0" borderId="0"/>
    <xf numFmtId="0" fontId="50" fillId="29" borderId="70" applyNumberFormat="0" applyFont="0" applyAlignment="0" applyProtection="0"/>
    <xf numFmtId="9" fontId="2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73" fillId="0" borderId="71" applyNumberFormat="0" applyFill="0" applyAlignment="0" applyProtection="0"/>
    <xf numFmtId="0" fontId="29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0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29" fillId="0" borderId="4">
      <alignment horizontal="left" vertical="center" inden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3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0" fillId="0" borderId="4">
      <alignment horizontal="left" vertical="center" indent="1"/>
    </xf>
    <xf numFmtId="0" fontId="34" fillId="0" borderId="0"/>
    <xf numFmtId="0" fontId="74" fillId="30" borderId="0" applyNumberFormat="0" applyBorder="0" applyAlignment="0" applyProtection="0"/>
    <xf numFmtId="0" fontId="43" fillId="0" borderId="0"/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3" borderId="0">
      <alignment horizontal="left"/>
    </xf>
    <xf numFmtId="0" fontId="33" fillId="4" borderId="0"/>
    <xf numFmtId="0" fontId="33" fillId="4" borderId="0"/>
    <xf numFmtId="0" fontId="33" fillId="4" borderId="0"/>
    <xf numFmtId="0" fontId="33" fillId="4" borderId="0"/>
    <xf numFmtId="0" fontId="33" fillId="3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42" fillId="0" borderId="0"/>
    <xf numFmtId="0" fontId="5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5" borderId="6">
      <alignment vertical="center"/>
    </xf>
    <xf numFmtId="0" fontId="76" fillId="31" borderId="72" applyNumberFormat="0" applyAlignment="0" applyProtection="0"/>
    <xf numFmtId="0" fontId="77" fillId="32" borderId="72" applyNumberFormat="0" applyAlignment="0" applyProtection="0"/>
    <xf numFmtId="0" fontId="78" fillId="32" borderId="73" applyNumberFormat="0" applyAlignment="0" applyProtection="0"/>
    <xf numFmtId="0" fontId="79" fillId="0" borderId="0" applyNumberForma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1" fillId="0" borderId="0"/>
    <xf numFmtId="0" fontId="1" fillId="0" borderId="0"/>
    <xf numFmtId="0" fontId="55" fillId="0" borderId="0"/>
    <xf numFmtId="0" fontId="62" fillId="0" borderId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88" fillId="0" borderId="0" applyNumberFormat="0" applyFill="0" applyBorder="0" applyAlignment="0" applyProtection="0">
      <alignment vertical="top"/>
      <protection locked="0"/>
    </xf>
    <xf numFmtId="44" fontId="54" fillId="0" borderId="0" applyFont="0" applyFill="0" applyBorder="0" applyAlignment="0" applyProtection="0"/>
  </cellStyleXfs>
  <cellXfs count="573">
    <xf numFmtId="0" fontId="0" fillId="0" borderId="0" xfId="0"/>
    <xf numFmtId="0" fontId="3" fillId="0" borderId="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centerContinuous"/>
    </xf>
    <xf numFmtId="0" fontId="5" fillId="6" borderId="8" xfId="0" applyFont="1" applyFill="1" applyBorder="1" applyAlignment="1">
      <alignment horizontal="left"/>
    </xf>
    <xf numFmtId="0" fontId="6" fillId="6" borderId="9" xfId="0" applyFont="1" applyFill="1" applyBorder="1" applyAlignment="1">
      <alignment horizontal="centerContinuous"/>
    </xf>
    <xf numFmtId="0" fontId="6" fillId="0" borderId="10" xfId="0" applyFont="1" applyBorder="1"/>
    <xf numFmtId="49" fontId="6" fillId="0" borderId="11" xfId="0" applyNumberFormat="1" applyFont="1" applyBorder="1" applyAlignment="1">
      <alignment horizontal="left"/>
    </xf>
    <xf numFmtId="0" fontId="4" fillId="0" borderId="12" xfId="0" applyFont="1" applyBorder="1"/>
    <xf numFmtId="0" fontId="6" fillId="0" borderId="13" xfId="0" applyFont="1" applyBorder="1"/>
    <xf numFmtId="49" fontId="6" fillId="0" borderId="14" xfId="0" applyNumberFormat="1" applyFont="1" applyBorder="1"/>
    <xf numFmtId="49" fontId="6" fillId="0" borderId="13" xfId="0" applyNumberFormat="1" applyFont="1" applyBorder="1"/>
    <xf numFmtId="0" fontId="6" fillId="0" borderId="5" xfId="0" applyFont="1" applyBorder="1"/>
    <xf numFmtId="0" fontId="6" fillId="0" borderId="15" xfId="0" applyFont="1" applyBorder="1" applyAlignment="1">
      <alignment horizontal="left"/>
    </xf>
    <xf numFmtId="0" fontId="5" fillId="0" borderId="12" xfId="0" applyFont="1" applyBorder="1"/>
    <xf numFmtId="49" fontId="6" fillId="0" borderId="15" xfId="0" applyNumberFormat="1" applyFont="1" applyBorder="1" applyAlignment="1">
      <alignment horizontal="left"/>
    </xf>
    <xf numFmtId="49" fontId="5" fillId="6" borderId="12" xfId="0" applyNumberFormat="1" applyFont="1" applyFill="1" applyBorder="1"/>
    <xf numFmtId="49" fontId="4" fillId="6" borderId="13" xfId="0" applyNumberFormat="1" applyFont="1" applyFill="1" applyBorder="1"/>
    <xf numFmtId="49" fontId="5" fillId="6" borderId="14" xfId="0" applyNumberFormat="1" applyFont="1" applyFill="1" applyBorder="1"/>
    <xf numFmtId="49" fontId="4" fillId="6" borderId="14" xfId="0" applyNumberFormat="1" applyFont="1" applyFill="1" applyBorder="1"/>
    <xf numFmtId="0" fontId="6" fillId="0" borderId="5" xfId="0" applyFont="1" applyFill="1" applyBorder="1"/>
    <xf numFmtId="3" fontId="6" fillId="0" borderId="15" xfId="0" applyNumberFormat="1" applyFont="1" applyBorder="1" applyAlignment="1">
      <alignment horizontal="left"/>
    </xf>
    <xf numFmtId="0" fontId="0" fillId="0" borderId="0" xfId="0" applyFill="1"/>
    <xf numFmtId="49" fontId="5" fillId="6" borderId="16" xfId="0" applyNumberFormat="1" applyFont="1" applyFill="1" applyBorder="1"/>
    <xf numFmtId="49" fontId="4" fillId="6" borderId="17" xfId="0" applyNumberFormat="1" applyFont="1" applyFill="1" applyBorder="1"/>
    <xf numFmtId="49" fontId="4" fillId="6" borderId="0" xfId="0" applyNumberFormat="1" applyFont="1" applyFill="1" applyBorder="1"/>
    <xf numFmtId="49" fontId="6" fillId="0" borderId="5" xfId="0" applyNumberFormat="1" applyFont="1" applyBorder="1" applyAlignment="1">
      <alignment horizontal="left"/>
    </xf>
    <xf numFmtId="0" fontId="6" fillId="0" borderId="18" xfId="0" applyFont="1" applyBorder="1"/>
    <xf numFmtId="0" fontId="6" fillId="0" borderId="5" xfId="0" applyNumberFormat="1" applyFont="1" applyBorder="1"/>
    <xf numFmtId="0" fontId="6" fillId="0" borderId="19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9" xfId="0" applyFont="1" applyBorder="1" applyAlignment="1">
      <alignment horizontal="left"/>
    </xf>
    <xf numFmtId="0" fontId="0" fillId="0" borderId="0" xfId="0" applyBorder="1"/>
    <xf numFmtId="0" fontId="6" fillId="0" borderId="5" xfId="0" applyFont="1" applyFill="1" applyBorder="1" applyAlignment="1"/>
    <xf numFmtId="0" fontId="6" fillId="0" borderId="19" xfId="0" applyFont="1" applyFill="1" applyBorder="1" applyAlignment="1"/>
    <xf numFmtId="0" fontId="2" fillId="0" borderId="0" xfId="0" applyFont="1" applyFill="1" applyBorder="1" applyAlignment="1"/>
    <xf numFmtId="0" fontId="6" fillId="0" borderId="5" xfId="0" applyFont="1" applyBorder="1" applyAlignment="1"/>
    <xf numFmtId="0" fontId="6" fillId="0" borderId="19" xfId="0" applyFont="1" applyBorder="1" applyAlignment="1"/>
    <xf numFmtId="3" fontId="0" fillId="0" borderId="0" xfId="0" applyNumberFormat="1"/>
    <xf numFmtId="0" fontId="6" fillId="0" borderId="12" xfId="0" applyFont="1" applyBorder="1"/>
    <xf numFmtId="0" fontId="6" fillId="0" borderId="10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3" fillId="0" borderId="21" xfId="0" applyFont="1" applyBorder="1" applyAlignment="1">
      <alignment horizontal="centerContinuous" vertical="center"/>
    </xf>
    <xf numFmtId="0" fontId="8" fillId="0" borderId="22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5" fillId="6" borderId="2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centerContinuous"/>
    </xf>
    <xf numFmtId="0" fontId="5" fillId="6" borderId="6" xfId="0" applyFont="1" applyFill="1" applyBorder="1" applyAlignment="1">
      <alignment horizontal="centerContinuous"/>
    </xf>
    <xf numFmtId="0" fontId="4" fillId="6" borderId="6" xfId="0" applyFont="1" applyFill="1" applyBorder="1" applyAlignment="1">
      <alignment horizontal="centerContinuous"/>
    </xf>
    <xf numFmtId="0" fontId="4" fillId="0" borderId="26" xfId="0" applyFont="1" applyBorder="1"/>
    <xf numFmtId="0" fontId="4" fillId="0" borderId="27" xfId="0" applyFont="1" applyBorder="1"/>
    <xf numFmtId="3" fontId="4" fillId="0" borderId="11" xfId="0" applyNumberFormat="1" applyFont="1" applyBorder="1"/>
    <xf numFmtId="0" fontId="4" fillId="0" borderId="8" xfId="0" applyFont="1" applyBorder="1"/>
    <xf numFmtId="3" fontId="4" fillId="0" borderId="28" xfId="0" applyNumberFormat="1" applyFont="1" applyBorder="1"/>
    <xf numFmtId="0" fontId="4" fillId="0" borderId="9" xfId="0" applyFont="1" applyBorder="1"/>
    <xf numFmtId="3" fontId="4" fillId="0" borderId="14" xfId="0" applyNumberFormat="1" applyFont="1" applyBorder="1"/>
    <xf numFmtId="0" fontId="4" fillId="0" borderId="13" xfId="0" applyFont="1" applyBorder="1"/>
    <xf numFmtId="0" fontId="4" fillId="0" borderId="29" xfId="0" applyFont="1" applyBorder="1"/>
    <xf numFmtId="0" fontId="4" fillId="0" borderId="27" xfId="0" applyFont="1" applyBorder="1" applyAlignment="1">
      <alignment shrinkToFit="1"/>
    </xf>
    <xf numFmtId="0" fontId="4" fillId="0" borderId="30" xfId="0" applyFont="1" applyBorder="1"/>
    <xf numFmtId="0" fontId="4" fillId="0" borderId="16" xfId="0" applyFont="1" applyBorder="1"/>
    <xf numFmtId="0" fontId="4" fillId="0" borderId="0" xfId="0" applyFont="1" applyBorder="1"/>
    <xf numFmtId="3" fontId="4" fillId="0" borderId="31" xfId="0" applyNumberFormat="1" applyFont="1" applyBorder="1"/>
    <xf numFmtId="0" fontId="4" fillId="0" borderId="32" xfId="0" applyFont="1" applyBorder="1"/>
    <xf numFmtId="3" fontId="4" fillId="0" borderId="33" xfId="0" applyNumberFormat="1" applyFont="1" applyBorder="1"/>
    <xf numFmtId="0" fontId="4" fillId="0" borderId="34" xfId="0" applyFont="1" applyBorder="1"/>
    <xf numFmtId="0" fontId="5" fillId="6" borderId="8" xfId="0" applyFont="1" applyFill="1" applyBorder="1"/>
    <xf numFmtId="0" fontId="5" fillId="6" borderId="28" xfId="0" applyFont="1" applyFill="1" applyBorder="1"/>
    <xf numFmtId="0" fontId="5" fillId="6" borderId="9" xfId="0" applyFont="1" applyFill="1" applyBorder="1"/>
    <xf numFmtId="0" fontId="5" fillId="6" borderId="35" xfId="0" applyFont="1" applyFill="1" applyBorder="1"/>
    <xf numFmtId="0" fontId="5" fillId="6" borderId="36" xfId="0" applyFont="1" applyFill="1" applyBorder="1"/>
    <xf numFmtId="0" fontId="4" fillId="0" borderId="17" xfId="0" applyFont="1" applyBorder="1"/>
    <xf numFmtId="0" fontId="4" fillId="0" borderId="0" xfId="0" applyFont="1"/>
    <xf numFmtId="0" fontId="4" fillId="0" borderId="37" xfId="0" applyFont="1" applyBorder="1"/>
    <xf numFmtId="0" fontId="4" fillId="0" borderId="38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9" xfId="0" applyFont="1" applyBorder="1"/>
    <xf numFmtId="0" fontId="4" fillId="0" borderId="40" xfId="0" applyFont="1" applyBorder="1"/>
    <xf numFmtId="0" fontId="4" fillId="0" borderId="41" xfId="0" applyFont="1" applyBorder="1"/>
    <xf numFmtId="0" fontId="4" fillId="0" borderId="42" xfId="0" applyFont="1" applyBorder="1"/>
    <xf numFmtId="165" fontId="4" fillId="0" borderId="43" xfId="0" applyNumberFormat="1" applyFont="1" applyBorder="1" applyAlignment="1">
      <alignment horizontal="right"/>
    </xf>
    <xf numFmtId="0" fontId="4" fillId="0" borderId="43" xfId="0" applyFont="1" applyBorder="1"/>
    <xf numFmtId="0" fontId="4" fillId="0" borderId="14" xfId="0" applyFont="1" applyBorder="1"/>
    <xf numFmtId="165" fontId="4" fillId="0" borderId="13" xfId="0" applyNumberFormat="1" applyFont="1" applyBorder="1" applyAlignment="1">
      <alignment horizontal="right"/>
    </xf>
    <xf numFmtId="0" fontId="8" fillId="6" borderId="32" xfId="0" applyFont="1" applyFill="1" applyBorder="1"/>
    <xf numFmtId="0" fontId="8" fillId="6" borderId="33" xfId="0" applyFont="1" applyFill="1" applyBorder="1"/>
    <xf numFmtId="0" fontId="8" fillId="6" borderId="34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4" xfId="737" applyNumberFormat="1" applyFont="1" applyBorder="1"/>
    <xf numFmtId="49" fontId="4" fillId="0" borderId="44" xfId="737" applyNumberFormat="1" applyFont="1" applyBorder="1" applyAlignment="1">
      <alignment horizontal="right"/>
    </xf>
    <xf numFmtId="0" fontId="4" fillId="0" borderId="45" xfId="737" applyFont="1" applyBorder="1"/>
    <xf numFmtId="49" fontId="4" fillId="0" borderId="44" xfId="0" applyNumberFormat="1" applyFont="1" applyBorder="1" applyAlignment="1">
      <alignment horizontal="left"/>
    </xf>
    <xf numFmtId="0" fontId="4" fillId="0" borderId="46" xfId="0" applyNumberFormat="1" applyFont="1" applyBorder="1"/>
    <xf numFmtId="49" fontId="4" fillId="0" borderId="47" xfId="737" applyNumberFormat="1" applyFont="1" applyBorder="1"/>
    <xf numFmtId="49" fontId="4" fillId="0" borderId="47" xfId="737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6" borderId="24" xfId="0" applyNumberFormat="1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8" xfId="0" applyFont="1" applyFill="1" applyBorder="1" applyAlignment="1">
      <alignment horizontal="center"/>
    </xf>
    <xf numFmtId="0" fontId="5" fillId="6" borderId="49" xfId="0" applyFont="1" applyFill="1" applyBorder="1" applyAlignment="1">
      <alignment horizontal="center"/>
    </xf>
    <xf numFmtId="0" fontId="5" fillId="6" borderId="50" xfId="0" applyFont="1" applyFill="1" applyBorder="1" applyAlignment="1">
      <alignment horizontal="center"/>
    </xf>
    <xf numFmtId="0" fontId="6" fillId="0" borderId="0" xfId="0" applyFont="1" applyBorder="1"/>
    <xf numFmtId="3" fontId="4" fillId="0" borderId="38" xfId="0" applyNumberFormat="1" applyFont="1" applyBorder="1"/>
    <xf numFmtId="0" fontId="5" fillId="6" borderId="24" xfId="0" applyFont="1" applyFill="1" applyBorder="1"/>
    <xf numFmtId="0" fontId="5" fillId="6" borderId="6" xfId="0" applyFont="1" applyFill="1" applyBorder="1"/>
    <xf numFmtId="3" fontId="5" fillId="6" borderId="25" xfId="0" applyNumberFormat="1" applyFont="1" applyFill="1" applyBorder="1"/>
    <xf numFmtId="3" fontId="5" fillId="6" borderId="48" xfId="0" applyNumberFormat="1" applyFont="1" applyFill="1" applyBorder="1"/>
    <xf numFmtId="3" fontId="5" fillId="6" borderId="49" xfId="0" applyNumberFormat="1" applyFont="1" applyFill="1" applyBorder="1"/>
    <xf numFmtId="3" fontId="5" fillId="6" borderId="50" xfId="0" applyNumberFormat="1" applyFont="1" applyFill="1" applyBorder="1"/>
    <xf numFmtId="0" fontId="12" fillId="0" borderId="0" xfId="0" applyFont="1"/>
    <xf numFmtId="3" fontId="3" fillId="0" borderId="0" xfId="0" applyNumberFormat="1" applyFont="1" applyAlignment="1">
      <alignment horizontal="centerContinuous"/>
    </xf>
    <xf numFmtId="0" fontId="4" fillId="6" borderId="36" xfId="0" applyFont="1" applyFill="1" applyBorder="1"/>
    <xf numFmtId="0" fontId="5" fillId="6" borderId="51" xfId="0" applyFont="1" applyFill="1" applyBorder="1" applyAlignment="1">
      <alignment horizontal="right"/>
    </xf>
    <xf numFmtId="0" fontId="5" fillId="6" borderId="28" xfId="0" applyFont="1" applyFill="1" applyBorder="1" applyAlignment="1">
      <alignment horizontal="right"/>
    </xf>
    <xf numFmtId="0" fontId="5" fillId="6" borderId="9" xfId="0" applyFont="1" applyFill="1" applyBorder="1" applyAlignment="1">
      <alignment horizontal="center"/>
    </xf>
    <xf numFmtId="4" fontId="7" fillId="6" borderId="28" xfId="0" applyNumberFormat="1" applyFont="1" applyFill="1" applyBorder="1" applyAlignment="1">
      <alignment horizontal="right"/>
    </xf>
    <xf numFmtId="4" fontId="7" fillId="6" borderId="36" xfId="0" applyNumberFormat="1" applyFont="1" applyFill="1" applyBorder="1" applyAlignment="1">
      <alignment horizontal="right"/>
    </xf>
    <xf numFmtId="0" fontId="4" fillId="0" borderId="20" xfId="0" applyFont="1" applyBorder="1"/>
    <xf numFmtId="3" fontId="4" fillId="0" borderId="29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3" fontId="4" fillId="0" borderId="39" xfId="0" applyNumberFormat="1" applyFont="1" applyBorder="1" applyAlignment="1">
      <alignment horizontal="right"/>
    </xf>
    <xf numFmtId="4" fontId="4" fillId="0" borderId="27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0" fontId="4" fillId="6" borderId="32" xfId="0" applyFont="1" applyFill="1" applyBorder="1"/>
    <xf numFmtId="0" fontId="5" fillId="6" borderId="33" xfId="0" applyFont="1" applyFill="1" applyBorder="1"/>
    <xf numFmtId="0" fontId="4" fillId="6" borderId="33" xfId="0" applyFont="1" applyFill="1" applyBorder="1"/>
    <xf numFmtId="4" fontId="4" fillId="6" borderId="52" xfId="0" applyNumberFormat="1" applyFont="1" applyFill="1" applyBorder="1"/>
    <xf numFmtId="4" fontId="4" fillId="6" borderId="32" xfId="0" applyNumberFormat="1" applyFont="1" applyFill="1" applyBorder="1"/>
    <xf numFmtId="4" fontId="4" fillId="6" borderId="33" xfId="0" applyNumberFormat="1" applyFon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49" fontId="6" fillId="0" borderId="16" xfId="0" applyNumberFormat="1" applyFont="1" applyBorder="1"/>
    <xf numFmtId="3" fontId="4" fillId="0" borderId="17" xfId="0" applyNumberFormat="1" applyFont="1" applyBorder="1"/>
    <xf numFmtId="3" fontId="4" fillId="0" borderId="53" xfId="0" applyNumberFormat="1" applyFont="1" applyBorder="1"/>
    <xf numFmtId="3" fontId="4" fillId="0" borderId="54" xfId="0" applyNumberFormat="1" applyFont="1" applyBorder="1"/>
    <xf numFmtId="14" fontId="4" fillId="0" borderId="17" xfId="0" applyNumberFormat="1" applyFont="1" applyBorder="1"/>
    <xf numFmtId="0" fontId="11" fillId="0" borderId="0" xfId="737" applyFont="1"/>
    <xf numFmtId="0" fontId="11" fillId="7" borderId="0" xfId="737" applyFont="1" applyFill="1"/>
    <xf numFmtId="49" fontId="4" fillId="7" borderId="0" xfId="737" applyNumberFormat="1" applyFont="1" applyFill="1"/>
    <xf numFmtId="0" fontId="16" fillId="7" borderId="0" xfId="737" applyFont="1" applyFill="1" applyAlignment="1">
      <alignment horizontal="centerContinuous"/>
    </xf>
    <xf numFmtId="49" fontId="5" fillId="7" borderId="44" xfId="737" applyNumberFormat="1" applyFont="1" applyFill="1" applyBorder="1"/>
    <xf numFmtId="0" fontId="4" fillId="7" borderId="44" xfId="737" applyFont="1" applyFill="1" applyBorder="1"/>
    <xf numFmtId="49" fontId="5" fillId="7" borderId="47" xfId="737" applyNumberFormat="1" applyFont="1" applyFill="1" applyBorder="1"/>
    <xf numFmtId="0" fontId="4" fillId="7" borderId="47" xfId="737" applyFont="1" applyFill="1" applyBorder="1"/>
    <xf numFmtId="49" fontId="6" fillId="7" borderId="0" xfId="737" applyNumberFormat="1" applyFont="1" applyFill="1"/>
    <xf numFmtId="0" fontId="4" fillId="7" borderId="0" xfId="737" applyFont="1" applyFill="1"/>
    <xf numFmtId="0" fontId="4" fillId="7" borderId="0" xfId="737" applyFont="1" applyFill="1" applyAlignment="1"/>
    <xf numFmtId="0" fontId="16" fillId="7" borderId="0" xfId="737" applyFont="1" applyFill="1" applyAlignment="1"/>
    <xf numFmtId="0" fontId="6" fillId="7" borderId="45" xfId="737" applyFont="1" applyFill="1" applyBorder="1" applyAlignment="1"/>
    <xf numFmtId="0" fontId="11" fillId="7" borderId="0" xfId="737" applyFont="1" applyFill="1" applyAlignment="1"/>
    <xf numFmtId="49" fontId="2" fillId="7" borderId="0" xfId="737" applyNumberFormat="1" applyFont="1" applyFill="1"/>
    <xf numFmtId="49" fontId="6" fillId="6" borderId="5" xfId="737" applyNumberFormat="1" applyFont="1" applyFill="1" applyBorder="1"/>
    <xf numFmtId="0" fontId="6" fillId="6" borderId="13" xfId="737" applyFont="1" applyFill="1" applyBorder="1" applyAlignment="1">
      <alignment horizontal="center"/>
    </xf>
    <xf numFmtId="0" fontId="6" fillId="6" borderId="5" xfId="737" applyFont="1" applyFill="1" applyBorder="1" applyAlignment="1">
      <alignment horizontal="center"/>
    </xf>
    <xf numFmtId="49" fontId="7" fillId="0" borderId="44" xfId="737" applyNumberFormat="1" applyFont="1" applyBorder="1"/>
    <xf numFmtId="49" fontId="7" fillId="0" borderId="47" xfId="737" applyNumberFormat="1" applyFont="1" applyBorder="1"/>
    <xf numFmtId="0" fontId="17" fillId="0" borderId="6" xfId="0" applyFont="1" applyFill="1" applyBorder="1" applyAlignment="1">
      <alignment vertical="top" wrapText="1"/>
    </xf>
    <xf numFmtId="0" fontId="17" fillId="0" borderId="6" xfId="0" applyFont="1" applyFill="1" applyBorder="1" applyAlignment="1" applyProtection="1">
      <alignment vertical="top"/>
      <protection locked="0"/>
    </xf>
    <xf numFmtId="2" fontId="17" fillId="0" borderId="6" xfId="737" applyNumberFormat="1" applyFont="1" applyFill="1" applyBorder="1" applyAlignment="1">
      <alignment vertical="top"/>
    </xf>
    <xf numFmtId="49" fontId="8" fillId="0" borderId="24" xfId="737" applyNumberFormat="1" applyFont="1" applyFill="1" applyBorder="1" applyAlignment="1">
      <alignment horizontal="left" vertical="top"/>
    </xf>
    <xf numFmtId="0" fontId="17" fillId="0" borderId="56" xfId="736" applyFont="1" applyFill="1" applyBorder="1" applyAlignment="1">
      <alignment horizontal="left" vertical="top" wrapText="1"/>
    </xf>
    <xf numFmtId="0" fontId="5" fillId="0" borderId="57" xfId="737" applyFont="1" applyFill="1" applyBorder="1"/>
    <xf numFmtId="0" fontId="4" fillId="0" borderId="14" xfId="737" applyFont="1" applyFill="1" applyBorder="1" applyAlignment="1">
      <alignment horizontal="center"/>
    </xf>
    <xf numFmtId="0" fontId="4" fillId="0" borderId="14" xfId="737" applyNumberFormat="1" applyFont="1" applyFill="1" applyBorder="1" applyAlignment="1">
      <alignment horizontal="right"/>
    </xf>
    <xf numFmtId="49" fontId="41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/>
    <xf numFmtId="0" fontId="17" fillId="0" borderId="0" xfId="0" applyFont="1" applyFill="1" applyBorder="1"/>
    <xf numFmtId="0" fontId="17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>
      <alignment horizontal="left" vertical="top"/>
    </xf>
    <xf numFmtId="2" fontId="17" fillId="0" borderId="6" xfId="0" applyNumberFormat="1" applyFont="1" applyFill="1" applyBorder="1" applyAlignment="1" applyProtection="1">
      <alignment horizontal="right" vertical="top"/>
      <protection locked="0"/>
    </xf>
    <xf numFmtId="167" fontId="8" fillId="0" borderId="25" xfId="0" applyNumberFormat="1" applyFont="1" applyFill="1" applyBorder="1" applyAlignment="1" applyProtection="1">
      <alignment horizontal="right" vertical="top"/>
      <protection locked="0"/>
    </xf>
    <xf numFmtId="0" fontId="4" fillId="0" borderId="13" xfId="737" applyNumberFormat="1" applyFont="1" applyFill="1" applyBorder="1" applyAlignment="1">
      <alignment horizontal="right"/>
    </xf>
    <xf numFmtId="0" fontId="11" fillId="7" borderId="0" xfId="737" applyFont="1" applyFill="1" applyAlignment="1">
      <alignment horizontal="right"/>
    </xf>
    <xf numFmtId="0" fontId="16" fillId="7" borderId="0" xfId="737" applyFont="1" applyFill="1" applyAlignment="1">
      <alignment horizontal="right"/>
    </xf>
    <xf numFmtId="0" fontId="4" fillId="7" borderId="46" xfId="737" applyFont="1" applyFill="1" applyBorder="1" applyAlignment="1">
      <alignment horizontal="right"/>
    </xf>
    <xf numFmtId="0" fontId="4" fillId="7" borderId="0" xfId="737" applyFont="1" applyFill="1" applyAlignment="1">
      <alignment horizontal="right"/>
    </xf>
    <xf numFmtId="0" fontId="6" fillId="6" borderId="13" xfId="737" applyNumberFormat="1" applyFont="1" applyFill="1" applyBorder="1" applyAlignment="1">
      <alignment horizontal="center"/>
    </xf>
    <xf numFmtId="49" fontId="17" fillId="0" borderId="14" xfId="0" applyNumberFormat="1" applyFont="1" applyBorder="1"/>
    <xf numFmtId="4" fontId="17" fillId="0" borderId="55" xfId="738" applyNumberFormat="1" applyFont="1" applyFill="1" applyBorder="1" applyAlignment="1">
      <alignment horizontal="right"/>
    </xf>
    <xf numFmtId="0" fontId="15" fillId="7" borderId="0" xfId="737" applyNumberFormat="1" applyFont="1" applyFill="1" applyAlignment="1">
      <alignment horizontal="centerContinuous"/>
    </xf>
    <xf numFmtId="0" fontId="4" fillId="7" borderId="0" xfId="737" applyNumberFormat="1" applyFont="1" applyFill="1"/>
    <xf numFmtId="0" fontId="17" fillId="6" borderId="13" xfId="737" applyNumberFormat="1" applyFont="1" applyFill="1" applyBorder="1" applyAlignment="1">
      <alignment horizontal="center"/>
    </xf>
    <xf numFmtId="0" fontId="17" fillId="0" borderId="6" xfId="0" applyNumberFormat="1" applyFont="1" applyFill="1" applyBorder="1" applyAlignment="1">
      <alignment horizontal="left" vertical="top"/>
    </xf>
    <xf numFmtId="0" fontId="2" fillId="7" borderId="0" xfId="737" applyNumberFormat="1" applyFont="1" applyFill="1"/>
    <xf numFmtId="49" fontId="17" fillId="0" borderId="56" xfId="736" applyNumberFormat="1" applyFont="1" applyFill="1" applyBorder="1" applyAlignment="1">
      <alignment horizontal="center"/>
    </xf>
    <xf numFmtId="0" fontId="11" fillId="0" borderId="0" xfId="737" applyFill="1"/>
    <xf numFmtId="0" fontId="21" fillId="0" borderId="0" xfId="737" applyFont="1" applyFill="1"/>
    <xf numFmtId="0" fontId="11" fillId="0" borderId="0" xfId="737" applyFont="1" applyFill="1"/>
    <xf numFmtId="49" fontId="7" fillId="6" borderId="0" xfId="0" applyNumberFormat="1" applyFont="1" applyFill="1" applyBorder="1"/>
    <xf numFmtId="49" fontId="5" fillId="0" borderId="5" xfId="737" applyNumberFormat="1" applyFont="1" applyFill="1" applyBorder="1" applyAlignment="1">
      <alignment horizontal="center"/>
    </xf>
    <xf numFmtId="0" fontId="5" fillId="0" borderId="5" xfId="737" applyNumberFormat="1" applyFont="1" applyFill="1" applyBorder="1" applyAlignment="1">
      <alignment horizontal="left"/>
    </xf>
    <xf numFmtId="0" fontId="4" fillId="0" borderId="14" xfId="737" applyNumberFormat="1" applyFont="1" applyFill="1" applyBorder="1" applyAlignment="1"/>
    <xf numFmtId="4" fontId="11" fillId="0" borderId="0" xfId="737" applyNumberFormat="1" applyFill="1"/>
    <xf numFmtId="0" fontId="17" fillId="0" borderId="0" xfId="737" applyFont="1" applyFill="1"/>
    <xf numFmtId="0" fontId="2" fillId="0" borderId="0" xfId="738" applyFill="1"/>
    <xf numFmtId="4" fontId="17" fillId="0" borderId="56" xfId="738" applyNumberFormat="1" applyFont="1" applyFill="1" applyBorder="1" applyAlignment="1">
      <alignment horizontal="right"/>
    </xf>
    <xf numFmtId="0" fontId="21" fillId="0" borderId="0" xfId="738" applyFont="1" applyFill="1"/>
    <xf numFmtId="0" fontId="2" fillId="0" borderId="0" xfId="738" applyFont="1" applyFill="1"/>
    <xf numFmtId="49" fontId="2" fillId="0" borderId="0" xfId="737" applyNumberFormat="1" applyFont="1" applyFill="1"/>
    <xf numFmtId="0" fontId="2" fillId="0" borderId="0" xfId="737" applyNumberFormat="1" applyFont="1" applyFill="1"/>
    <xf numFmtId="0" fontId="11" fillId="0" borderId="0" xfId="737" applyFont="1" applyFill="1" applyAlignment="1"/>
    <xf numFmtId="0" fontId="11" fillId="0" borderId="0" xfId="737" applyFont="1" applyFill="1" applyAlignment="1">
      <alignment horizontal="right"/>
    </xf>
    <xf numFmtId="0" fontId="17" fillId="0" borderId="0" xfId="737" applyNumberFormat="1" applyFont="1" applyFill="1"/>
    <xf numFmtId="0" fontId="17" fillId="0" borderId="0" xfId="737" applyFont="1" applyFill="1" applyAlignment="1"/>
    <xf numFmtId="0" fontId="17" fillId="0" borderId="0" xfId="737" applyFont="1" applyFill="1" applyAlignment="1">
      <alignment horizontal="right"/>
    </xf>
    <xf numFmtId="0" fontId="17" fillId="0" borderId="0" xfId="0" applyFont="1" applyFill="1" applyAlignment="1">
      <alignment horizontal="left" vertical="top"/>
    </xf>
    <xf numFmtId="49" fontId="17" fillId="0" borderId="0" xfId="737" applyNumberFormat="1" applyFont="1" applyFill="1"/>
    <xf numFmtId="3" fontId="0" fillId="0" borderId="0" xfId="0" applyNumberFormat="1" applyBorder="1"/>
    <xf numFmtId="4" fontId="11" fillId="0" borderId="0" xfId="737" applyNumberFormat="1" applyFont="1" applyFill="1"/>
    <xf numFmtId="4" fontId="51" fillId="0" borderId="0" xfId="737" applyNumberFormat="1" applyFont="1" applyFill="1"/>
    <xf numFmtId="4" fontId="2" fillId="0" borderId="0" xfId="738" applyNumberFormat="1" applyFill="1"/>
    <xf numFmtId="4" fontId="0" fillId="0" borderId="0" xfId="0" applyNumberFormat="1" applyBorder="1"/>
    <xf numFmtId="4" fontId="12" fillId="0" borderId="0" xfId="0" applyNumberFormat="1" applyFont="1"/>
    <xf numFmtId="4" fontId="2" fillId="0" borderId="0" xfId="739" applyNumberFormat="1" applyFont="1" applyFill="1"/>
    <xf numFmtId="0" fontId="2" fillId="0" borderId="0" xfId="739" applyFont="1"/>
    <xf numFmtId="49" fontId="4" fillId="7" borderId="0" xfId="739" applyNumberFormat="1" applyFont="1" applyFill="1"/>
    <xf numFmtId="0" fontId="15" fillId="7" borderId="0" xfId="739" applyNumberFormat="1" applyFont="1" applyFill="1" applyAlignment="1">
      <alignment horizontal="centerContinuous"/>
    </xf>
    <xf numFmtId="0" fontId="16" fillId="7" borderId="0" xfId="739" applyFont="1" applyFill="1" applyAlignment="1">
      <alignment horizontal="centerContinuous"/>
    </xf>
    <xf numFmtId="0" fontId="16" fillId="7" borderId="0" xfId="739" applyFont="1" applyFill="1" applyAlignment="1"/>
    <xf numFmtId="0" fontId="16" fillId="7" borderId="0" xfId="739" applyFont="1" applyFill="1" applyAlignment="1">
      <alignment horizontal="right"/>
    </xf>
    <xf numFmtId="0" fontId="4" fillId="7" borderId="44" xfId="739" applyFont="1" applyFill="1" applyBorder="1"/>
    <xf numFmtId="0" fontId="6" fillId="7" borderId="45" xfId="739" applyFont="1" applyFill="1" applyBorder="1" applyAlignment="1"/>
    <xf numFmtId="49" fontId="4" fillId="7" borderId="44" xfId="739" applyNumberFormat="1" applyFont="1" applyFill="1" applyBorder="1" applyAlignment="1">
      <alignment horizontal="right"/>
    </xf>
    <xf numFmtId="0" fontId="4" fillId="7" borderId="46" xfId="739" applyFont="1" applyFill="1" applyBorder="1" applyAlignment="1">
      <alignment horizontal="right"/>
    </xf>
    <xf numFmtId="0" fontId="4" fillId="7" borderId="47" xfId="739" applyFont="1" applyFill="1" applyBorder="1"/>
    <xf numFmtId="49" fontId="6" fillId="7" borderId="0" xfId="739" applyNumberFormat="1" applyFont="1" applyFill="1"/>
    <xf numFmtId="0" fontId="4" fillId="7" borderId="0" xfId="739" applyNumberFormat="1" applyFont="1" applyFill="1"/>
    <xf numFmtId="0" fontId="4" fillId="7" borderId="0" xfId="739" applyFont="1" applyFill="1"/>
    <xf numFmtId="0" fontId="4" fillId="7" borderId="0" xfId="739" applyFont="1" applyFill="1" applyAlignment="1"/>
    <xf numFmtId="0" fontId="4" fillId="7" borderId="0" xfId="739" applyFont="1" applyFill="1" applyAlignment="1">
      <alignment horizontal="right"/>
    </xf>
    <xf numFmtId="49" fontId="6" fillId="6" borderId="5" xfId="739" applyNumberFormat="1" applyFont="1" applyFill="1" applyBorder="1"/>
    <xf numFmtId="0" fontId="17" fillId="6" borderId="13" xfId="739" applyNumberFormat="1" applyFont="1" applyFill="1" applyBorder="1" applyAlignment="1">
      <alignment horizontal="center"/>
    </xf>
    <xf numFmtId="0" fontId="6" fillId="6" borderId="13" xfId="739" applyFont="1" applyFill="1" applyBorder="1" applyAlignment="1">
      <alignment horizontal="center"/>
    </xf>
    <xf numFmtId="0" fontId="6" fillId="6" borderId="13" xfId="739" applyNumberFormat="1" applyFont="1" applyFill="1" applyBorder="1" applyAlignment="1">
      <alignment horizontal="center"/>
    </xf>
    <xf numFmtId="0" fontId="6" fillId="6" borderId="5" xfId="739" applyFont="1" applyFill="1" applyBorder="1" applyAlignment="1">
      <alignment horizontal="center"/>
    </xf>
    <xf numFmtId="49" fontId="5" fillId="0" borderId="5" xfId="739" applyNumberFormat="1" applyFont="1" applyFill="1" applyBorder="1" applyAlignment="1">
      <alignment horizontal="center"/>
    </xf>
    <xf numFmtId="0" fontId="5" fillId="0" borderId="5" xfId="739" applyNumberFormat="1" applyFont="1" applyFill="1" applyBorder="1" applyAlignment="1">
      <alignment horizontal="left"/>
    </xf>
    <xf numFmtId="0" fontId="5" fillId="0" borderId="57" xfId="739" applyFont="1" applyFill="1" applyBorder="1"/>
    <xf numFmtId="0" fontId="4" fillId="0" borderId="14" xfId="739" applyFont="1" applyFill="1" applyBorder="1" applyAlignment="1">
      <alignment horizontal="center"/>
    </xf>
    <xf numFmtId="0" fontId="4" fillId="0" borderId="14" xfId="739" applyNumberFormat="1" applyFont="1" applyFill="1" applyBorder="1" applyAlignment="1"/>
    <xf numFmtId="0" fontId="4" fillId="0" borderId="14" xfId="739" applyNumberFormat="1" applyFont="1" applyFill="1" applyBorder="1" applyAlignment="1">
      <alignment horizontal="right"/>
    </xf>
    <xf numFmtId="0" fontId="4" fillId="0" borderId="13" xfId="739" applyNumberFormat="1" applyFont="1" applyFill="1" applyBorder="1" applyAlignment="1">
      <alignment horizontal="right"/>
    </xf>
    <xf numFmtId="0" fontId="2" fillId="0" borderId="0" xfId="739" applyFont="1" applyFill="1"/>
    <xf numFmtId="4" fontId="2" fillId="0" borderId="0" xfId="739" applyNumberFormat="1" applyFill="1"/>
    <xf numFmtId="0" fontId="2" fillId="0" borderId="0" xfId="739" applyFill="1"/>
    <xf numFmtId="0" fontId="21" fillId="0" borderId="0" xfId="739" applyFont="1" applyFill="1"/>
    <xf numFmtId="49" fontId="17" fillId="0" borderId="55" xfId="739" applyNumberFormat="1" applyFont="1" applyFill="1" applyBorder="1" applyAlignment="1">
      <alignment horizontal="center" vertical="top"/>
    </xf>
    <xf numFmtId="0" fontId="17" fillId="0" borderId="55" xfId="739" applyNumberFormat="1" applyFont="1" applyFill="1" applyBorder="1" applyAlignment="1">
      <alignment horizontal="left" vertical="top"/>
    </xf>
    <xf numFmtId="4" fontId="17" fillId="0" borderId="56" xfId="739" applyNumberFormat="1" applyFont="1" applyFill="1" applyBorder="1" applyAlignment="1">
      <alignment horizontal="right"/>
    </xf>
    <xf numFmtId="4" fontId="17" fillId="0" borderId="55" xfId="739" applyNumberFormat="1" applyFont="1" applyFill="1" applyBorder="1" applyAlignment="1">
      <alignment horizontal="right"/>
    </xf>
    <xf numFmtId="0" fontId="17" fillId="0" borderId="0" xfId="739" applyFont="1" applyFill="1"/>
    <xf numFmtId="49" fontId="8" fillId="0" borderId="24" xfId="739" applyNumberFormat="1" applyFont="1" applyFill="1" applyBorder="1" applyAlignment="1">
      <alignment horizontal="left" vertical="top"/>
    </xf>
    <xf numFmtId="2" fontId="17" fillId="0" borderId="6" xfId="739" applyNumberFormat="1" applyFont="1" applyFill="1" applyBorder="1" applyAlignment="1">
      <alignment vertical="top"/>
    </xf>
    <xf numFmtId="49" fontId="2" fillId="0" borderId="0" xfId="739" applyNumberFormat="1" applyFont="1" applyFill="1"/>
    <xf numFmtId="0" fontId="2" fillId="0" borderId="0" xfId="739" applyNumberFormat="1" applyFont="1" applyFill="1"/>
    <xf numFmtId="0" fontId="2" fillId="0" borderId="0" xfId="739" applyFont="1" applyFill="1" applyAlignment="1"/>
    <xf numFmtId="0" fontId="2" fillId="0" borderId="0" xfId="739" applyFont="1" applyFill="1" applyAlignment="1">
      <alignment horizontal="right"/>
    </xf>
    <xf numFmtId="0" fontId="17" fillId="0" borderId="0" xfId="739" applyNumberFormat="1" applyFont="1" applyFill="1"/>
    <xf numFmtId="0" fontId="17" fillId="0" borderId="0" xfId="739" applyFont="1" applyFill="1" applyAlignment="1"/>
    <xf numFmtId="0" fontId="17" fillId="0" borderId="0" xfId="739" applyFont="1" applyFill="1" applyAlignment="1">
      <alignment horizontal="right"/>
    </xf>
    <xf numFmtId="49" fontId="17" fillId="0" borderId="0" xfId="739" applyNumberFormat="1" applyFont="1" applyFill="1"/>
    <xf numFmtId="49" fontId="2" fillId="7" borderId="0" xfId="739" applyNumberFormat="1" applyFont="1" applyFill="1"/>
    <xf numFmtId="0" fontId="2" fillId="7" borderId="0" xfId="739" applyNumberFormat="1" applyFont="1" applyFill="1"/>
    <xf numFmtId="0" fontId="2" fillId="7" borderId="0" xfId="739" applyFont="1" applyFill="1"/>
    <xf numFmtId="0" fontId="2" fillId="7" borderId="0" xfId="739" applyFont="1" applyFill="1" applyAlignment="1"/>
    <xf numFmtId="0" fontId="2" fillId="7" borderId="0" xfId="739" applyFont="1" applyFill="1" applyAlignment="1">
      <alignment horizontal="right"/>
    </xf>
    <xf numFmtId="49" fontId="52" fillId="0" borderId="0" xfId="0" applyNumberFormat="1" applyFont="1" applyAlignment="1">
      <alignment vertical="center"/>
    </xf>
    <xf numFmtId="49" fontId="8" fillId="0" borderId="0" xfId="737" applyNumberFormat="1" applyFont="1" applyFill="1" applyBorder="1" applyAlignment="1">
      <alignment horizontal="left" vertical="top"/>
    </xf>
    <xf numFmtId="0" fontId="17" fillId="0" borderId="0" xfId="0" applyNumberFormat="1" applyFont="1" applyFill="1" applyBorder="1" applyAlignment="1">
      <alignment horizontal="left" vertical="top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 applyProtection="1">
      <alignment vertical="top"/>
      <protection locked="0"/>
    </xf>
    <xf numFmtId="2" fontId="17" fillId="0" borderId="0" xfId="737" applyNumberFormat="1" applyFont="1" applyFill="1" applyBorder="1" applyAlignment="1">
      <alignment vertical="top"/>
    </xf>
    <xf numFmtId="2" fontId="17" fillId="0" borderId="0" xfId="0" applyNumberFormat="1" applyFont="1" applyFill="1" applyBorder="1" applyAlignment="1" applyProtection="1">
      <alignment horizontal="right" vertical="top"/>
      <protection locked="0"/>
    </xf>
    <xf numFmtId="167" fontId="8" fillId="0" borderId="0" xfId="0" applyNumberFormat="1" applyFont="1" applyFill="1" applyBorder="1" applyAlignment="1" applyProtection="1">
      <alignment horizontal="right" vertical="top"/>
      <protection locked="0"/>
    </xf>
    <xf numFmtId="49" fontId="5" fillId="0" borderId="5" xfId="738" applyNumberFormat="1" applyFont="1" applyFill="1" applyBorder="1" applyAlignment="1">
      <alignment horizontal="center"/>
    </xf>
    <xf numFmtId="0" fontId="5" fillId="0" borderId="5" xfId="738" applyNumberFormat="1" applyFont="1" applyFill="1" applyBorder="1" applyAlignment="1">
      <alignment horizontal="left"/>
    </xf>
    <xf numFmtId="0" fontId="5" fillId="0" borderId="57" xfId="738" applyFont="1" applyFill="1" applyBorder="1"/>
    <xf numFmtId="0" fontId="4" fillId="0" borderId="14" xfId="738" applyFont="1" applyFill="1" applyBorder="1" applyAlignment="1">
      <alignment horizontal="center"/>
    </xf>
    <xf numFmtId="0" fontId="4" fillId="0" borderId="14" xfId="738" applyNumberFormat="1" applyFont="1" applyFill="1" applyBorder="1" applyAlignment="1">
      <alignment horizontal="right"/>
    </xf>
    <xf numFmtId="0" fontId="4" fillId="0" borderId="13" xfId="738" applyNumberFormat="1" applyFont="1" applyFill="1" applyBorder="1" applyAlignment="1">
      <alignment horizontal="right"/>
    </xf>
    <xf numFmtId="49" fontId="8" fillId="0" borderId="0" xfId="738" applyNumberFormat="1" applyFont="1" applyFill="1" applyBorder="1" applyAlignment="1">
      <alignment horizontal="left" vertical="top"/>
    </xf>
    <xf numFmtId="2" fontId="17" fillId="0" borderId="0" xfId="738" applyNumberFormat="1" applyFont="1" applyFill="1" applyBorder="1" applyAlignment="1">
      <alignment vertical="top"/>
    </xf>
    <xf numFmtId="4" fontId="2" fillId="0" borderId="0" xfId="738" applyNumberFormat="1" applyFont="1" applyFill="1"/>
    <xf numFmtId="4" fontId="80" fillId="0" borderId="56" xfId="736" applyNumberFormat="1" applyFont="1" applyFill="1" applyBorder="1" applyAlignment="1">
      <alignment horizontal="right"/>
    </xf>
    <xf numFmtId="4" fontId="81" fillId="0" borderId="0" xfId="737" applyNumberFormat="1" applyFont="1" applyFill="1"/>
    <xf numFmtId="0" fontId="81" fillId="0" borderId="0" xfId="737" applyFont="1" applyFill="1"/>
    <xf numFmtId="4" fontId="80" fillId="0" borderId="55" xfId="738" applyNumberFormat="1" applyFont="1" applyFill="1" applyBorder="1" applyAlignment="1">
      <alignment horizontal="right"/>
    </xf>
    <xf numFmtId="49" fontId="8" fillId="0" borderId="0" xfId="739" applyNumberFormat="1" applyFont="1" applyFill="1" applyBorder="1" applyAlignment="1">
      <alignment horizontal="left" vertical="top"/>
    </xf>
    <xf numFmtId="2" fontId="17" fillId="0" borderId="0" xfId="739" applyNumberFormat="1" applyFont="1" applyFill="1" applyBorder="1" applyAlignment="1">
      <alignment vertical="top"/>
    </xf>
    <xf numFmtId="0" fontId="17" fillId="0" borderId="56" xfId="736" applyFont="1" applyFill="1" applyBorder="1" applyAlignment="1">
      <alignment horizontal="left" vertical="center" wrapText="1"/>
    </xf>
    <xf numFmtId="0" fontId="2" fillId="0" borderId="0" xfId="738" applyFont="1"/>
    <xf numFmtId="49" fontId="4" fillId="7" borderId="0" xfId="738" applyNumberFormat="1" applyFont="1" applyFill="1"/>
    <xf numFmtId="0" fontId="15" fillId="7" borderId="0" xfId="738" applyNumberFormat="1" applyFont="1" applyFill="1" applyAlignment="1">
      <alignment horizontal="centerContinuous"/>
    </xf>
    <xf numFmtId="0" fontId="16" fillId="7" borderId="0" xfId="738" applyFont="1" applyFill="1" applyAlignment="1">
      <alignment horizontal="centerContinuous"/>
    </xf>
    <xf numFmtId="0" fontId="16" fillId="7" borderId="0" xfId="738" applyFont="1" applyFill="1" applyAlignment="1"/>
    <xf numFmtId="0" fontId="16" fillId="7" borderId="0" xfId="738" applyFont="1" applyFill="1" applyAlignment="1">
      <alignment horizontal="right"/>
    </xf>
    <xf numFmtId="49" fontId="5" fillId="7" borderId="44" xfId="738" applyNumberFormat="1" applyFont="1" applyFill="1" applyBorder="1"/>
    <xf numFmtId="0" fontId="4" fillId="7" borderId="44" xfId="738" applyFont="1" applyFill="1" applyBorder="1"/>
    <xf numFmtId="0" fontId="6" fillId="7" borderId="45" xfId="738" applyFont="1" applyFill="1" applyBorder="1" applyAlignment="1"/>
    <xf numFmtId="49" fontId="4" fillId="7" borderId="44" xfId="738" applyNumberFormat="1" applyFont="1" applyFill="1" applyBorder="1" applyAlignment="1">
      <alignment horizontal="right"/>
    </xf>
    <xf numFmtId="0" fontId="4" fillId="7" borderId="46" xfId="738" applyFont="1" applyFill="1" applyBorder="1" applyAlignment="1">
      <alignment horizontal="right"/>
    </xf>
    <xf numFmtId="49" fontId="5" fillId="7" borderId="47" xfId="738" applyNumberFormat="1" applyFont="1" applyFill="1" applyBorder="1"/>
    <xf numFmtId="0" fontId="4" fillId="7" borderId="47" xfId="738" applyFont="1" applyFill="1" applyBorder="1"/>
    <xf numFmtId="49" fontId="6" fillId="7" borderId="0" xfId="738" applyNumberFormat="1" applyFont="1" applyFill="1"/>
    <xf numFmtId="0" fontId="4" fillId="7" borderId="0" xfId="738" applyNumberFormat="1" applyFont="1" applyFill="1"/>
    <xf numFmtId="0" fontId="4" fillId="7" borderId="0" xfId="738" applyFont="1" applyFill="1"/>
    <xf numFmtId="0" fontId="4" fillId="7" borderId="0" xfId="738" applyFont="1" applyFill="1" applyAlignment="1"/>
    <xf numFmtId="0" fontId="4" fillId="7" borderId="0" xfId="738" applyFont="1" applyFill="1" applyAlignment="1">
      <alignment horizontal="right"/>
    </xf>
    <xf numFmtId="49" fontId="6" fillId="6" borderId="5" xfId="738" applyNumberFormat="1" applyFont="1" applyFill="1" applyBorder="1"/>
    <xf numFmtId="0" fontId="17" fillId="6" borderId="13" xfId="738" applyNumberFormat="1" applyFont="1" applyFill="1" applyBorder="1" applyAlignment="1">
      <alignment horizontal="center"/>
    </xf>
    <xf numFmtId="0" fontId="6" fillId="6" borderId="13" xfId="738" applyFont="1" applyFill="1" applyBorder="1" applyAlignment="1">
      <alignment horizontal="center"/>
    </xf>
    <xf numFmtId="0" fontId="6" fillId="6" borderId="13" xfId="738" applyNumberFormat="1" applyFont="1" applyFill="1" applyBorder="1" applyAlignment="1">
      <alignment horizontal="center"/>
    </xf>
    <xf numFmtId="0" fontId="6" fillId="6" borderId="5" xfId="738" applyFont="1" applyFill="1" applyBorder="1" applyAlignment="1">
      <alignment horizontal="center"/>
    </xf>
    <xf numFmtId="0" fontId="4" fillId="0" borderId="14" xfId="738" applyNumberFormat="1" applyFont="1" applyFill="1" applyBorder="1" applyAlignment="1"/>
    <xf numFmtId="49" fontId="5" fillId="0" borderId="53" xfId="738" applyNumberFormat="1" applyFont="1" applyFill="1" applyBorder="1" applyAlignment="1">
      <alignment horizontal="center"/>
    </xf>
    <xf numFmtId="0" fontId="5" fillId="0" borderId="53" xfId="738" applyNumberFormat="1" applyFont="1" applyFill="1" applyBorder="1" applyAlignment="1">
      <alignment horizontal="left"/>
    </xf>
    <xf numFmtId="0" fontId="5" fillId="0" borderId="37" xfId="738" applyFont="1" applyFill="1" applyBorder="1"/>
    <xf numFmtId="0" fontId="4" fillId="0" borderId="0" xfId="738" applyFont="1" applyFill="1" applyBorder="1" applyAlignment="1">
      <alignment horizontal="center"/>
    </xf>
    <xf numFmtId="0" fontId="4" fillId="0" borderId="0" xfId="738" applyNumberFormat="1" applyFont="1" applyFill="1" applyBorder="1" applyAlignment="1"/>
    <xf numFmtId="0" fontId="4" fillId="0" borderId="0" xfId="738" applyNumberFormat="1" applyFont="1" applyFill="1" applyBorder="1" applyAlignment="1">
      <alignment horizontal="right"/>
    </xf>
    <xf numFmtId="0" fontId="4" fillId="0" borderId="17" xfId="738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top"/>
    </xf>
    <xf numFmtId="0" fontId="17" fillId="0" borderId="55" xfId="738" applyNumberFormat="1" applyFont="1" applyFill="1" applyBorder="1" applyAlignment="1">
      <alignment horizontal="left" vertical="top"/>
    </xf>
    <xf numFmtId="4" fontId="51" fillId="0" borderId="0" xfId="738" applyNumberFormat="1" applyFont="1" applyFill="1"/>
    <xf numFmtId="0" fontId="51" fillId="0" borderId="0" xfId="738" applyFont="1" applyFill="1"/>
    <xf numFmtId="49" fontId="8" fillId="0" borderId="24" xfId="738" applyNumberFormat="1" applyFont="1" applyFill="1" applyBorder="1" applyAlignment="1">
      <alignment horizontal="left" vertical="top"/>
    </xf>
    <xf numFmtId="2" fontId="17" fillId="0" borderId="6" xfId="738" applyNumberFormat="1" applyFont="1" applyFill="1" applyBorder="1" applyAlignment="1">
      <alignment vertical="top"/>
    </xf>
    <xf numFmtId="49" fontId="2" fillId="0" borderId="0" xfId="738" applyNumberFormat="1" applyFont="1" applyFill="1"/>
    <xf numFmtId="0" fontId="2" fillId="0" borderId="0" xfId="738" applyNumberFormat="1" applyFont="1" applyFill="1"/>
    <xf numFmtId="0" fontId="2" fillId="0" borderId="0" xfId="738" applyFont="1" applyFill="1" applyAlignment="1"/>
    <xf numFmtId="0" fontId="2" fillId="0" borderId="0" xfId="738" applyFont="1" applyFill="1" applyAlignment="1">
      <alignment horizontal="right"/>
    </xf>
    <xf numFmtId="0" fontId="17" fillId="0" borderId="0" xfId="738" applyNumberFormat="1" applyFont="1" applyFill="1"/>
    <xf numFmtId="0" fontId="17" fillId="0" borderId="0" xfId="738" applyFont="1" applyFill="1"/>
    <xf numFmtId="0" fontId="17" fillId="0" borderId="0" xfId="738" applyFont="1" applyFill="1" applyAlignment="1"/>
    <xf numFmtId="0" fontId="17" fillId="0" borderId="0" xfId="738" applyFont="1" applyFill="1" applyAlignment="1">
      <alignment horizontal="right"/>
    </xf>
    <xf numFmtId="49" fontId="17" fillId="0" borderId="0" xfId="738" applyNumberFormat="1" applyFont="1" applyFill="1"/>
    <xf numFmtId="49" fontId="2" fillId="7" borderId="0" xfId="738" applyNumberFormat="1" applyFont="1" applyFill="1"/>
    <xf numFmtId="0" fontId="2" fillId="7" borderId="0" xfId="738" applyNumberFormat="1" applyFont="1" applyFill="1"/>
    <xf numFmtId="0" fontId="2" fillId="7" borderId="0" xfId="738" applyFont="1" applyFill="1"/>
    <xf numFmtId="0" fontId="2" fillId="7" borderId="0" xfId="738" applyFont="1" applyFill="1" applyAlignment="1"/>
    <xf numFmtId="0" fontId="2" fillId="7" borderId="0" xfId="738" applyFont="1" applyFill="1" applyAlignment="1">
      <alignment horizontal="right"/>
    </xf>
    <xf numFmtId="4" fontId="17" fillId="0" borderId="55" xfId="738" applyNumberFormat="1" applyFont="1" applyBorder="1" applyAlignment="1">
      <alignment horizontal="right"/>
    </xf>
    <xf numFmtId="3" fontId="82" fillId="0" borderId="53" xfId="0" applyNumberFormat="1" applyFont="1" applyBorder="1"/>
    <xf numFmtId="3" fontId="82" fillId="0" borderId="54" xfId="0" applyNumberFormat="1" applyFont="1" applyBorder="1"/>
    <xf numFmtId="0" fontId="83" fillId="0" borderId="0" xfId="0" applyFont="1" applyBorder="1"/>
    <xf numFmtId="49" fontId="83" fillId="0" borderId="16" xfId="0" applyNumberFormat="1" applyFont="1" applyBorder="1"/>
    <xf numFmtId="0" fontId="82" fillId="0" borderId="0" xfId="0" applyFont="1" applyBorder="1"/>
    <xf numFmtId="3" fontId="82" fillId="0" borderId="38" xfId="0" applyNumberFormat="1" applyFont="1" applyBorder="1"/>
    <xf numFmtId="3" fontId="82" fillId="0" borderId="17" xfId="0" applyNumberFormat="1" applyFont="1" applyBorder="1"/>
    <xf numFmtId="3" fontId="84" fillId="0" borderId="0" xfId="0" applyNumberFormat="1" applyFont="1" applyBorder="1"/>
    <xf numFmtId="4" fontId="84" fillId="0" borderId="0" xfId="0" applyNumberFormat="1" applyFont="1" applyBorder="1"/>
    <xf numFmtId="0" fontId="84" fillId="0" borderId="0" xfId="0" applyFont="1" applyBorder="1"/>
    <xf numFmtId="4" fontId="2" fillId="0" borderId="0" xfId="738" applyNumberFormat="1" applyFont="1" applyFill="1" applyBorder="1"/>
    <xf numFmtId="0" fontId="2" fillId="0" borderId="0" xfId="738" applyFont="1" applyBorder="1"/>
    <xf numFmtId="0" fontId="2" fillId="0" borderId="0" xfId="738" applyFont="1" applyFill="1" applyBorder="1"/>
    <xf numFmtId="4" fontId="2" fillId="0" borderId="0" xfId="738" applyNumberFormat="1" applyFill="1" applyBorder="1"/>
    <xf numFmtId="0" fontId="2" fillId="0" borderId="0" xfId="738" applyFill="1" applyBorder="1"/>
    <xf numFmtId="4" fontId="81" fillId="0" borderId="0" xfId="738" applyNumberFormat="1" applyFont="1" applyFill="1"/>
    <xf numFmtId="0" fontId="81" fillId="0" borderId="0" xfId="738" applyFont="1" applyFill="1"/>
    <xf numFmtId="0" fontId="85" fillId="7" borderId="0" xfId="737" applyFont="1" applyFill="1" applyAlignment="1">
      <alignment horizontal="right"/>
    </xf>
    <xf numFmtId="49" fontId="82" fillId="7" borderId="44" xfId="737" applyNumberFormat="1" applyFont="1" applyFill="1" applyBorder="1" applyAlignment="1">
      <alignment horizontal="right"/>
    </xf>
    <xf numFmtId="0" fontId="82" fillId="7" borderId="0" xfId="737" applyFont="1" applyFill="1" applyAlignment="1">
      <alignment horizontal="right"/>
    </xf>
    <xf numFmtId="0" fontId="83" fillId="6" borderId="13" xfId="737" applyFont="1" applyFill="1" applyBorder="1" applyAlignment="1">
      <alignment horizontal="center"/>
    </xf>
    <xf numFmtId="0" fontId="82" fillId="0" borderId="14" xfId="737" applyNumberFormat="1" applyFont="1" applyFill="1" applyBorder="1" applyAlignment="1">
      <alignment horizontal="right"/>
    </xf>
    <xf numFmtId="0" fontId="82" fillId="0" borderId="14" xfId="738" applyNumberFormat="1" applyFont="1" applyFill="1" applyBorder="1" applyAlignment="1">
      <alignment horizontal="right"/>
    </xf>
    <xf numFmtId="4" fontId="80" fillId="0" borderId="56" xfId="739" applyNumberFormat="1" applyFont="1" applyFill="1" applyBorder="1" applyAlignment="1">
      <alignment horizontal="right"/>
    </xf>
    <xf numFmtId="2" fontId="80" fillId="0" borderId="6" xfId="0" applyNumberFormat="1" applyFont="1" applyFill="1" applyBorder="1" applyAlignment="1" applyProtection="1">
      <alignment horizontal="right" vertical="top"/>
      <protection locked="0"/>
    </xf>
    <xf numFmtId="2" fontId="80" fillId="0" borderId="0" xfId="0" applyNumberFormat="1" applyFont="1" applyFill="1" applyBorder="1" applyAlignment="1" applyProtection="1">
      <alignment horizontal="right" vertical="top"/>
      <protection locked="0"/>
    </xf>
    <xf numFmtId="0" fontId="81" fillId="0" borderId="0" xfId="737" applyFont="1" applyFill="1" applyAlignment="1">
      <alignment horizontal="right"/>
    </xf>
    <xf numFmtId="0" fontId="80" fillId="0" borderId="0" xfId="737" applyFont="1" applyFill="1" applyAlignment="1">
      <alignment horizontal="right"/>
    </xf>
    <xf numFmtId="0" fontId="81" fillId="7" borderId="0" xfId="737" applyFont="1" applyFill="1" applyAlignment="1">
      <alignment horizontal="right"/>
    </xf>
    <xf numFmtId="0" fontId="86" fillId="0" borderId="14" xfId="737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center"/>
    </xf>
    <xf numFmtId="0" fontId="17" fillId="0" borderId="55" xfId="738" applyNumberFormat="1" applyFont="1" applyFill="1" applyBorder="1" applyAlignment="1">
      <alignment horizontal="left" vertical="center"/>
    </xf>
    <xf numFmtId="4" fontId="51" fillId="0" borderId="0" xfId="738" applyNumberFormat="1" applyFont="1" applyFill="1" applyAlignment="1">
      <alignment vertical="center"/>
    </xf>
    <xf numFmtId="0" fontId="51" fillId="0" borderId="0" xfId="738" applyFont="1" applyFill="1" applyAlignment="1">
      <alignment vertical="center"/>
    </xf>
    <xf numFmtId="0" fontId="87" fillId="0" borderId="14" xfId="738" applyNumberFormat="1" applyFont="1" applyFill="1" applyBorder="1" applyAlignment="1">
      <alignment horizontal="right"/>
    </xf>
    <xf numFmtId="0" fontId="17" fillId="0" borderId="56" xfId="736" applyFont="1" applyBorder="1" applyAlignment="1">
      <alignment horizontal="left" vertical="top" wrapText="1"/>
    </xf>
    <xf numFmtId="49" fontId="17" fillId="0" borderId="56" xfId="736" applyNumberFormat="1" applyFont="1" applyBorder="1" applyAlignment="1">
      <alignment horizontal="center"/>
    </xf>
    <xf numFmtId="4" fontId="80" fillId="0" borderId="56" xfId="736" applyNumberFormat="1" applyFont="1" applyBorder="1" applyAlignment="1">
      <alignment horizontal="right"/>
    </xf>
    <xf numFmtId="4" fontId="17" fillId="0" borderId="56" xfId="738" applyNumberFormat="1" applyFont="1" applyBorder="1" applyAlignment="1">
      <alignment horizontal="right"/>
    </xf>
    <xf numFmtId="49" fontId="17" fillId="0" borderId="55" xfId="736" applyNumberFormat="1" applyFont="1" applyBorder="1" applyAlignment="1">
      <alignment horizontal="center"/>
    </xf>
    <xf numFmtId="49" fontId="17" fillId="0" borderId="55" xfId="738" applyNumberFormat="1" applyFont="1" applyBorder="1" applyAlignment="1">
      <alignment horizontal="center" vertical="top"/>
    </xf>
    <xf numFmtId="0" fontId="17" fillId="0" borderId="55" xfId="738" applyFont="1" applyBorder="1" applyAlignment="1">
      <alignment horizontal="left" vertical="top"/>
    </xf>
    <xf numFmtId="0" fontId="2" fillId="0" borderId="0" xfId="738"/>
    <xf numFmtId="0" fontId="21" fillId="0" borderId="0" xfId="738" applyFont="1"/>
    <xf numFmtId="4" fontId="80" fillId="0" borderId="0" xfId="736" applyNumberFormat="1" applyFont="1" applyFill="1" applyBorder="1" applyAlignment="1">
      <alignment horizontal="right"/>
    </xf>
    <xf numFmtId="0" fontId="0" fillId="0" borderId="0" xfId="0" applyNumberFormat="1" applyBorder="1" applyAlignment="1">
      <alignment horizontal="left" vertical="center" wrapText="1"/>
    </xf>
    <xf numFmtId="0" fontId="5" fillId="0" borderId="57" xfId="738" applyFont="1" applyBorder="1"/>
    <xf numFmtId="49" fontId="5" fillId="0" borderId="5" xfId="738" applyNumberFormat="1" applyFont="1" applyBorder="1" applyAlignment="1">
      <alignment horizontal="center"/>
    </xf>
    <xf numFmtId="0" fontId="5" fillId="0" borderId="5" xfId="738" applyFont="1" applyBorder="1" applyAlignment="1">
      <alignment horizontal="left"/>
    </xf>
    <xf numFmtId="0" fontId="4" fillId="0" borderId="14" xfId="738" applyFont="1" applyBorder="1" applyAlignment="1">
      <alignment horizontal="center"/>
    </xf>
    <xf numFmtId="0" fontId="4" fillId="0" borderId="14" xfId="738" applyFont="1" applyBorder="1" applyAlignment="1">
      <alignment horizontal="right"/>
    </xf>
    <xf numFmtId="0" fontId="4" fillId="0" borderId="13" xfId="738" applyFont="1" applyBorder="1" applyAlignment="1">
      <alignment horizontal="right"/>
    </xf>
    <xf numFmtId="0" fontId="89" fillId="0" borderId="56" xfId="736" applyFont="1" applyBorder="1" applyAlignment="1">
      <alignment horizontal="left" vertical="top" wrapText="1"/>
    </xf>
    <xf numFmtId="4" fontId="17" fillId="0" borderId="56" xfId="736" applyNumberFormat="1" applyFont="1" applyBorder="1" applyAlignment="1">
      <alignment horizontal="right"/>
    </xf>
    <xf numFmtId="4" fontId="17" fillId="0" borderId="55" xfId="736" applyNumberFormat="1" applyFont="1" applyBorder="1" applyAlignment="1">
      <alignment horizontal="right"/>
    </xf>
    <xf numFmtId="0" fontId="5" fillId="0" borderId="57" xfId="738" applyFont="1" applyFill="1" applyBorder="1" applyAlignment="1">
      <alignment wrapText="1"/>
    </xf>
    <xf numFmtId="0" fontId="5" fillId="0" borderId="57" xfId="738" applyFont="1" applyFill="1" applyBorder="1" applyAlignment="1">
      <alignment vertical="top" wrapText="1"/>
    </xf>
    <xf numFmtId="0" fontId="80" fillId="0" borderId="56" xfId="736" applyFont="1" applyBorder="1" applyAlignment="1">
      <alignment horizontal="left" vertical="top" wrapText="1"/>
    </xf>
    <xf numFmtId="49" fontId="80" fillId="0" borderId="55" xfId="736" applyNumberFormat="1" applyFont="1" applyBorder="1" applyAlignment="1">
      <alignment horizontal="center"/>
    </xf>
    <xf numFmtId="4" fontId="80" fillId="0" borderId="55" xfId="736" applyNumberFormat="1" applyFont="1" applyBorder="1" applyAlignment="1">
      <alignment horizontal="right"/>
    </xf>
    <xf numFmtId="4" fontId="80" fillId="0" borderId="55" xfId="738" applyNumberFormat="1" applyFont="1" applyBorder="1" applyAlignment="1">
      <alignment horizontal="right"/>
    </xf>
    <xf numFmtId="49" fontId="80" fillId="0" borderId="55" xfId="738" applyNumberFormat="1" applyFont="1" applyBorder="1" applyAlignment="1">
      <alignment horizontal="center" vertical="top"/>
    </xf>
    <xf numFmtId="0" fontId="80" fillId="0" borderId="55" xfId="738" applyFont="1" applyBorder="1" applyAlignment="1">
      <alignment horizontal="left" vertical="top"/>
    </xf>
    <xf numFmtId="4" fontId="81" fillId="0" borderId="0" xfId="738" applyNumberFormat="1" applyFont="1"/>
    <xf numFmtId="0" fontId="81" fillId="0" borderId="0" xfId="738" applyFont="1"/>
    <xf numFmtId="49" fontId="80" fillId="0" borderId="55" xfId="736" applyNumberFormat="1" applyFont="1" applyBorder="1" applyAlignment="1">
      <alignment horizontal="center" vertical="center"/>
    </xf>
    <xf numFmtId="4" fontId="80" fillId="0" borderId="55" xfId="736" applyNumberFormat="1" applyFont="1" applyBorder="1" applyAlignment="1">
      <alignment horizontal="right" vertical="center"/>
    </xf>
    <xf numFmtId="4" fontId="80" fillId="0" borderId="55" xfId="738" applyNumberFormat="1" applyFont="1" applyBorder="1" applyAlignment="1">
      <alignment horizontal="right" vertical="center"/>
    </xf>
    <xf numFmtId="4" fontId="81" fillId="0" borderId="0" xfId="738" applyNumberFormat="1" applyFont="1" applyAlignment="1">
      <alignment vertical="center"/>
    </xf>
    <xf numFmtId="0" fontId="81" fillId="0" borderId="0" xfId="738" applyFont="1" applyAlignment="1">
      <alignment vertical="center"/>
    </xf>
    <xf numFmtId="0" fontId="80" fillId="0" borderId="56" xfId="736" applyFont="1" applyBorder="1" applyAlignment="1">
      <alignment horizontal="left" wrapText="1"/>
    </xf>
    <xf numFmtId="49" fontId="80" fillId="0" borderId="56" xfId="736" applyNumberFormat="1" applyFont="1" applyBorder="1" applyAlignment="1">
      <alignment horizontal="center"/>
    </xf>
    <xf numFmtId="0" fontId="80" fillId="0" borderId="56" xfId="736" applyFont="1" applyFill="1" applyBorder="1" applyAlignment="1">
      <alignment horizontal="left" vertical="top" wrapText="1"/>
    </xf>
    <xf numFmtId="49" fontId="80" fillId="0" borderId="56" xfId="736" applyNumberFormat="1" applyFont="1" applyFill="1" applyBorder="1" applyAlignment="1">
      <alignment horizontal="center"/>
    </xf>
    <xf numFmtId="4" fontId="80" fillId="0" borderId="56" xfId="738" applyNumberFormat="1" applyFont="1" applyFill="1" applyBorder="1" applyAlignment="1">
      <alignment horizontal="right"/>
    </xf>
    <xf numFmtId="4" fontId="81" fillId="0" borderId="0" xfId="738" applyNumberFormat="1" applyFont="1" applyFill="1" applyAlignment="1">
      <alignment vertical="center"/>
    </xf>
    <xf numFmtId="0" fontId="81" fillId="0" borderId="0" xfId="738" applyFont="1" applyFill="1" applyAlignment="1">
      <alignment vertical="center"/>
    </xf>
    <xf numFmtId="0" fontId="80" fillId="0" borderId="55" xfId="736" applyFont="1" applyBorder="1" applyAlignment="1">
      <alignment horizontal="left" vertical="top" wrapText="1"/>
    </xf>
    <xf numFmtId="49" fontId="80" fillId="0" borderId="55" xfId="738" applyNumberFormat="1" applyFont="1" applyFill="1" applyBorder="1" applyAlignment="1">
      <alignment horizontal="center" vertical="center"/>
    </xf>
    <xf numFmtId="0" fontId="80" fillId="0" borderId="55" xfId="738" applyNumberFormat="1" applyFont="1" applyFill="1" applyBorder="1" applyAlignment="1">
      <alignment horizontal="left" vertical="center"/>
    </xf>
    <xf numFmtId="0" fontId="80" fillId="0" borderId="0" xfId="736" applyFont="1" applyFill="1" applyBorder="1" applyAlignment="1">
      <alignment horizontal="left" vertical="top" wrapText="1"/>
    </xf>
    <xf numFmtId="49" fontId="80" fillId="0" borderId="0" xfId="736" applyNumberFormat="1" applyFont="1" applyFill="1" applyBorder="1" applyAlignment="1">
      <alignment horizontal="center"/>
    </xf>
    <xf numFmtId="49" fontId="90" fillId="0" borderId="56" xfId="736" applyNumberFormat="1" applyFont="1" applyFill="1" applyBorder="1" applyAlignment="1">
      <alignment horizontal="center"/>
    </xf>
    <xf numFmtId="4" fontId="92" fillId="0" borderId="56" xfId="736" applyNumberFormat="1" applyFont="1" applyFill="1" applyBorder="1" applyAlignment="1">
      <alignment horizontal="right"/>
    </xf>
    <xf numFmtId="4" fontId="90" fillId="0" borderId="56" xfId="738" applyNumberFormat="1" applyFont="1" applyFill="1" applyBorder="1" applyAlignment="1">
      <alignment horizontal="right"/>
    </xf>
    <xf numFmtId="4" fontId="90" fillId="0" borderId="55" xfId="738" applyNumberFormat="1" applyFont="1" applyFill="1" applyBorder="1" applyAlignment="1">
      <alignment horizontal="right"/>
    </xf>
    <xf numFmtId="4" fontId="93" fillId="0" borderId="0" xfId="738" applyNumberFormat="1" applyFont="1" applyFill="1" applyAlignment="1">
      <alignment vertical="center"/>
    </xf>
    <xf numFmtId="0" fontId="93" fillId="0" borderId="0" xfId="738" applyFont="1" applyFill="1" applyAlignment="1">
      <alignment vertical="center"/>
    </xf>
    <xf numFmtId="49" fontId="91" fillId="39" borderId="75" xfId="0" applyNumberFormat="1" applyFont="1" applyFill="1" applyBorder="1" applyAlignment="1">
      <alignment horizontal="left" wrapText="1"/>
    </xf>
    <xf numFmtId="49" fontId="80" fillId="0" borderId="55" xfId="738" applyNumberFormat="1" applyFont="1" applyFill="1" applyBorder="1" applyAlignment="1">
      <alignment horizontal="center" vertical="top"/>
    </xf>
    <xf numFmtId="0" fontId="80" fillId="0" borderId="55" xfId="738" applyNumberFormat="1" applyFont="1" applyFill="1" applyBorder="1" applyAlignment="1">
      <alignment horizontal="left" vertical="top"/>
    </xf>
    <xf numFmtId="0" fontId="80" fillId="0" borderId="55" xfId="736" applyFont="1" applyFill="1" applyBorder="1" applyAlignment="1">
      <alignment horizontal="left" vertical="top" wrapText="1"/>
    </xf>
    <xf numFmtId="49" fontId="80" fillId="0" borderId="55" xfId="736" applyNumberFormat="1" applyFont="1" applyFill="1" applyBorder="1" applyAlignment="1">
      <alignment horizontal="center" vertical="center"/>
    </xf>
    <xf numFmtId="4" fontId="80" fillId="0" borderId="55" xfId="736" applyNumberFormat="1" applyFont="1" applyFill="1" applyBorder="1" applyAlignment="1">
      <alignment horizontal="right" vertical="center"/>
    </xf>
    <xf numFmtId="4" fontId="80" fillId="0" borderId="55" xfId="738" applyNumberFormat="1" applyFont="1" applyFill="1" applyBorder="1" applyAlignment="1">
      <alignment horizontal="right" vertical="center"/>
    </xf>
    <xf numFmtId="4" fontId="80" fillId="0" borderId="55" xfId="737" applyNumberFormat="1" applyFont="1" applyFill="1" applyBorder="1" applyAlignment="1">
      <alignment horizontal="right" vertical="center"/>
    </xf>
    <xf numFmtId="49" fontId="80" fillId="0" borderId="55" xfId="737" applyNumberFormat="1" applyFont="1" applyFill="1" applyBorder="1" applyAlignment="1">
      <alignment horizontal="center" vertical="top"/>
    </xf>
    <xf numFmtId="0" fontId="80" fillId="0" borderId="55" xfId="737" applyNumberFormat="1" applyFont="1" applyFill="1" applyBorder="1" applyAlignment="1">
      <alignment horizontal="left" vertical="top"/>
    </xf>
    <xf numFmtId="4" fontId="80" fillId="0" borderId="55" xfId="737" applyNumberFormat="1" applyFont="1" applyFill="1" applyBorder="1" applyAlignment="1">
      <alignment horizontal="right"/>
    </xf>
    <xf numFmtId="49" fontId="80" fillId="0" borderId="55" xfId="736" applyNumberFormat="1" applyFont="1" applyFill="1" applyBorder="1" applyAlignment="1">
      <alignment horizontal="center"/>
    </xf>
    <xf numFmtId="4" fontId="80" fillId="0" borderId="55" xfId="736" applyNumberFormat="1" applyFont="1" applyFill="1" applyBorder="1" applyAlignment="1">
      <alignment horizontal="right"/>
    </xf>
    <xf numFmtId="4" fontId="80" fillId="0" borderId="56" xfId="737" applyNumberFormat="1" applyFont="1" applyFill="1" applyBorder="1" applyAlignment="1">
      <alignment horizontal="right"/>
    </xf>
    <xf numFmtId="0" fontId="88" fillId="0" borderId="0" xfId="835" applyFill="1" applyAlignment="1" applyProtection="1">
      <alignment vertical="center"/>
    </xf>
    <xf numFmtId="0" fontId="95" fillId="0" borderId="0" xfId="0" applyFont="1"/>
    <xf numFmtId="0" fontId="96" fillId="0" borderId="0" xfId="0" applyNumberFormat="1" applyFont="1" applyBorder="1" applyAlignment="1">
      <alignment horizontal="left" vertical="center" wrapText="1"/>
    </xf>
    <xf numFmtId="49" fontId="94" fillId="0" borderId="55" xfId="738" applyNumberFormat="1" applyFont="1" applyFill="1" applyBorder="1" applyAlignment="1">
      <alignment horizontal="center" vertical="top"/>
    </xf>
    <xf numFmtId="0" fontId="94" fillId="0" borderId="55" xfId="738" applyNumberFormat="1" applyFont="1" applyFill="1" applyBorder="1" applyAlignment="1">
      <alignment horizontal="left" vertical="top"/>
    </xf>
    <xf numFmtId="0" fontId="94" fillId="0" borderId="55" xfId="736" applyFont="1" applyFill="1" applyBorder="1" applyAlignment="1">
      <alignment horizontal="left" vertical="top" wrapText="1"/>
    </xf>
    <xf numFmtId="49" fontId="94" fillId="0" borderId="55" xfId="736" applyNumberFormat="1" applyFont="1" applyFill="1" applyBorder="1" applyAlignment="1">
      <alignment horizontal="center"/>
    </xf>
    <xf numFmtId="4" fontId="94" fillId="0" borderId="56" xfId="736" applyNumberFormat="1" applyFont="1" applyFill="1" applyBorder="1" applyAlignment="1">
      <alignment horizontal="right"/>
    </xf>
    <xf numFmtId="4" fontId="94" fillId="0" borderId="55" xfId="738" applyNumberFormat="1" applyFont="1" applyFill="1" applyBorder="1" applyAlignment="1">
      <alignment horizontal="right"/>
    </xf>
    <xf numFmtId="4" fontId="94" fillId="0" borderId="55" xfId="737" applyNumberFormat="1" applyFont="1" applyFill="1" applyBorder="1" applyAlignment="1">
      <alignment horizontal="right"/>
    </xf>
    <xf numFmtId="49" fontId="94" fillId="0" borderId="56" xfId="736" applyNumberFormat="1" applyFont="1" applyFill="1" applyBorder="1" applyAlignment="1">
      <alignment horizontal="center"/>
    </xf>
    <xf numFmtId="4" fontId="94" fillId="0" borderId="56" xfId="737" applyNumberFormat="1" applyFont="1" applyFill="1" applyBorder="1" applyAlignment="1">
      <alignment horizontal="right"/>
    </xf>
    <xf numFmtId="0" fontId="94" fillId="0" borderId="56" xfId="736" applyFont="1" applyFill="1" applyBorder="1" applyAlignment="1">
      <alignment horizontal="left" vertical="top" wrapText="1"/>
    </xf>
    <xf numFmtId="4" fontId="94" fillId="0" borderId="55" xfId="736" applyNumberFormat="1" applyFont="1" applyFill="1" applyBorder="1" applyAlignment="1">
      <alignment horizontal="right"/>
    </xf>
    <xf numFmtId="4" fontId="94" fillId="0" borderId="56" xfId="738" applyNumberFormat="1" applyFont="1" applyFill="1" applyBorder="1" applyAlignment="1">
      <alignment horizontal="right"/>
    </xf>
    <xf numFmtId="49" fontId="94" fillId="0" borderId="55" xfId="736" applyNumberFormat="1" applyFont="1" applyFill="1" applyBorder="1" applyAlignment="1">
      <alignment horizontal="center" vertical="center"/>
    </xf>
    <xf numFmtId="4" fontId="94" fillId="0" borderId="55" xfId="736" applyNumberFormat="1" applyFont="1" applyFill="1" applyBorder="1" applyAlignment="1">
      <alignment horizontal="right" vertical="center"/>
    </xf>
    <xf numFmtId="4" fontId="94" fillId="0" borderId="55" xfId="738" applyNumberFormat="1" applyFont="1" applyFill="1" applyBorder="1" applyAlignment="1">
      <alignment horizontal="right" vertical="center"/>
    </xf>
    <xf numFmtId="4" fontId="94" fillId="0" borderId="55" xfId="737" applyNumberFormat="1" applyFont="1" applyFill="1" applyBorder="1" applyAlignment="1">
      <alignment horizontal="right" vertical="center"/>
    </xf>
    <xf numFmtId="0" fontId="81" fillId="0" borderId="0" xfId="738" applyFont="1" applyFill="1" applyAlignment="1">
      <alignment horizontal="left"/>
    </xf>
    <xf numFmtId="0" fontId="94" fillId="0" borderId="56" xfId="736" applyFont="1" applyBorder="1" applyAlignment="1">
      <alignment horizontal="left" vertical="top" wrapText="1"/>
    </xf>
    <xf numFmtId="49" fontId="94" fillId="0" borderId="56" xfId="736" applyNumberFormat="1" applyFont="1" applyBorder="1" applyAlignment="1">
      <alignment horizontal="center"/>
    </xf>
    <xf numFmtId="4" fontId="94" fillId="0" borderId="56" xfId="736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 vertical="center"/>
    </xf>
    <xf numFmtId="4" fontId="94" fillId="0" borderId="56" xfId="738" applyNumberFormat="1" applyFont="1" applyBorder="1" applyAlignment="1">
      <alignment horizontal="right"/>
    </xf>
    <xf numFmtId="4" fontId="80" fillId="0" borderId="56" xfId="738" applyNumberFormat="1" applyFont="1" applyBorder="1" applyAlignment="1">
      <alignment horizontal="right"/>
    </xf>
    <xf numFmtId="0" fontId="97" fillId="0" borderId="74" xfId="0" applyFont="1" applyBorder="1" applyAlignment="1">
      <alignment horizontal="left" vertical="center" wrapText="1"/>
    </xf>
    <xf numFmtId="49" fontId="80" fillId="0" borderId="55" xfId="739" applyNumberFormat="1" applyFont="1" applyFill="1" applyBorder="1" applyAlignment="1">
      <alignment horizontal="center" vertical="top"/>
    </xf>
    <xf numFmtId="0" fontId="80" fillId="0" borderId="55" xfId="739" applyNumberFormat="1" applyFont="1" applyFill="1" applyBorder="1" applyAlignment="1">
      <alignment horizontal="left" vertical="top"/>
    </xf>
    <xf numFmtId="0" fontId="80" fillId="0" borderId="56" xfId="736" applyFont="1" applyFill="1" applyBorder="1" applyAlignment="1">
      <alignment horizontal="left" vertical="center" wrapText="1"/>
    </xf>
    <xf numFmtId="4" fontId="80" fillId="0" borderId="55" xfId="739" applyNumberFormat="1" applyFont="1" applyFill="1" applyBorder="1" applyAlignment="1">
      <alignment horizontal="right"/>
    </xf>
    <xf numFmtId="4" fontId="81" fillId="0" borderId="0" xfId="739" applyNumberFormat="1" applyFont="1" applyFill="1"/>
    <xf numFmtId="0" fontId="81" fillId="0" borderId="0" xfId="739" applyFont="1" applyFill="1"/>
    <xf numFmtId="0" fontId="98" fillId="0" borderId="56" xfId="736" applyFont="1" applyFill="1" applyBorder="1" applyAlignment="1">
      <alignment horizontal="left" vertical="center" wrapText="1"/>
    </xf>
    <xf numFmtId="49" fontId="80" fillId="0" borderId="56" xfId="736" applyNumberFormat="1" applyFont="1" applyFill="1" applyBorder="1" applyAlignment="1">
      <alignment horizontal="center" vertical="center"/>
    </xf>
    <xf numFmtId="0" fontId="101" fillId="0" borderId="0" xfId="835" applyFont="1" applyFill="1" applyAlignment="1" applyProtection="1"/>
    <xf numFmtId="0" fontId="80" fillId="0" borderId="55" xfId="738" applyFont="1" applyBorder="1" applyAlignment="1">
      <alignment horizontal="left" vertical="center"/>
    </xf>
    <xf numFmtId="0" fontId="80" fillId="0" borderId="56" xfId="736" applyFont="1" applyBorder="1" applyAlignment="1">
      <alignment horizontal="left" vertical="center" wrapText="1"/>
    </xf>
    <xf numFmtId="4" fontId="80" fillId="0" borderId="56" xfId="739" applyNumberFormat="1" applyFont="1" applyBorder="1" applyAlignment="1">
      <alignment horizontal="right"/>
    </xf>
    <xf numFmtId="0" fontId="80" fillId="0" borderId="55" xfId="736" applyFont="1" applyFill="1" applyBorder="1" applyAlignment="1">
      <alignment horizontal="left" vertical="center" wrapText="1"/>
    </xf>
    <xf numFmtId="0" fontId="15" fillId="7" borderId="0" xfId="739" applyNumberFormat="1" applyFont="1" applyFill="1" applyAlignment="1">
      <alignment horizontal="center"/>
    </xf>
    <xf numFmtId="0" fontId="16" fillId="7" borderId="0" xfId="739" applyFont="1" applyFill="1" applyAlignment="1">
      <alignment horizontal="center"/>
    </xf>
    <xf numFmtId="0" fontId="80" fillId="0" borderId="76" xfId="736" applyFont="1" applyFill="1" applyBorder="1" applyAlignment="1">
      <alignment horizontal="left" vertical="top" wrapText="1"/>
    </xf>
    <xf numFmtId="49" fontId="80" fillId="0" borderId="76" xfId="736" applyNumberFormat="1" applyFont="1" applyFill="1" applyBorder="1" applyAlignment="1">
      <alignment horizontal="center"/>
    </xf>
    <xf numFmtId="4" fontId="80" fillId="0" borderId="76" xfId="736" applyNumberFormat="1" applyFont="1" applyFill="1" applyBorder="1" applyAlignment="1">
      <alignment horizontal="right"/>
    </xf>
    <xf numFmtId="4" fontId="80" fillId="0" borderId="76" xfId="738" applyNumberFormat="1" applyFont="1" applyFill="1" applyBorder="1" applyAlignment="1">
      <alignment horizontal="right"/>
    </xf>
    <xf numFmtId="0" fontId="17" fillId="0" borderId="55" xfId="736" applyFont="1" applyFill="1" applyBorder="1" applyAlignment="1">
      <alignment horizontal="left" vertical="center" wrapText="1"/>
    </xf>
    <xf numFmtId="49" fontId="17" fillId="0" borderId="55" xfId="736" applyNumberFormat="1" applyFont="1" applyFill="1" applyBorder="1" applyAlignment="1">
      <alignment horizontal="center"/>
    </xf>
    <xf numFmtId="49" fontId="91" fillId="39" borderId="77" xfId="0" applyNumberFormat="1" applyFont="1" applyFill="1" applyBorder="1" applyAlignment="1">
      <alignment horizontal="left" wrapText="1"/>
    </xf>
    <xf numFmtId="49" fontId="90" fillId="0" borderId="55" xfId="736" applyNumberFormat="1" applyFont="1" applyFill="1" applyBorder="1" applyAlignment="1">
      <alignment horizontal="center"/>
    </xf>
    <xf numFmtId="4" fontId="92" fillId="0" borderId="55" xfId="736" applyNumberFormat="1" applyFont="1" applyFill="1" applyBorder="1" applyAlignment="1">
      <alignment horizontal="right"/>
    </xf>
    <xf numFmtId="49" fontId="91" fillId="39" borderId="78" xfId="0" applyNumberFormat="1" applyFont="1" applyFill="1" applyBorder="1" applyAlignment="1">
      <alignment horizontal="left" wrapText="1"/>
    </xf>
    <xf numFmtId="49" fontId="90" fillId="0" borderId="76" xfId="736" applyNumberFormat="1" applyFont="1" applyFill="1" applyBorder="1" applyAlignment="1">
      <alignment horizontal="center"/>
    </xf>
    <xf numFmtId="4" fontId="92" fillId="0" borderId="76" xfId="736" applyNumberFormat="1" applyFont="1" applyFill="1" applyBorder="1" applyAlignment="1">
      <alignment horizontal="right"/>
    </xf>
    <xf numFmtId="4" fontId="90" fillId="0" borderId="76" xfId="738" applyNumberFormat="1" applyFont="1" applyFill="1" applyBorder="1" applyAlignment="1">
      <alignment horizontal="right"/>
    </xf>
    <xf numFmtId="0" fontId="80" fillId="0" borderId="79" xfId="736" applyFont="1" applyFill="1" applyBorder="1" applyAlignment="1">
      <alignment horizontal="left" vertical="top" wrapText="1"/>
    </xf>
    <xf numFmtId="49" fontId="80" fillId="0" borderId="79" xfId="736" applyNumberFormat="1" applyFont="1" applyFill="1" applyBorder="1" applyAlignment="1">
      <alignment horizontal="center"/>
    </xf>
    <xf numFmtId="4" fontId="80" fillId="0" borderId="79" xfId="736" applyNumberFormat="1" applyFont="1" applyFill="1" applyBorder="1" applyAlignment="1">
      <alignment horizontal="right"/>
    </xf>
    <xf numFmtId="4" fontId="80" fillId="0" borderId="79" xfId="738" applyNumberFormat="1" applyFont="1" applyFill="1" applyBorder="1" applyAlignment="1">
      <alignment horizontal="right"/>
    </xf>
    <xf numFmtId="0" fontId="80" fillId="0" borderId="55" xfId="736" applyFont="1" applyBorder="1" applyAlignment="1">
      <alignment horizontal="left" wrapText="1"/>
    </xf>
    <xf numFmtId="0" fontId="94" fillId="0" borderId="79" xfId="736" applyFont="1" applyFill="1" applyBorder="1" applyAlignment="1">
      <alignment horizontal="left" vertical="top" wrapText="1"/>
    </xf>
    <xf numFmtId="49" fontId="94" fillId="0" borderId="79" xfId="736" applyNumberFormat="1" applyFont="1" applyFill="1" applyBorder="1" applyAlignment="1">
      <alignment horizontal="center"/>
    </xf>
    <xf numFmtId="4" fontId="94" fillId="0" borderId="79" xfId="736" applyNumberFormat="1" applyFont="1" applyFill="1" applyBorder="1" applyAlignment="1">
      <alignment horizontal="right"/>
    </xf>
    <xf numFmtId="4" fontId="94" fillId="0" borderId="79" xfId="738" applyNumberFormat="1" applyFont="1" applyFill="1" applyBorder="1" applyAlignment="1">
      <alignment horizontal="right"/>
    </xf>
    <xf numFmtId="0" fontId="17" fillId="0" borderId="80" xfId="736" applyFont="1" applyFill="1" applyBorder="1" applyAlignment="1">
      <alignment horizontal="left" vertical="center" wrapText="1"/>
    </xf>
    <xf numFmtId="49" fontId="17" fillId="0" borderId="80" xfId="736" applyNumberFormat="1" applyFont="1" applyFill="1" applyBorder="1" applyAlignment="1">
      <alignment horizontal="center"/>
    </xf>
    <xf numFmtId="4" fontId="80" fillId="0" borderId="80" xfId="736" applyNumberFormat="1" applyFont="1" applyFill="1" applyBorder="1" applyAlignment="1">
      <alignment horizontal="right"/>
    </xf>
    <xf numFmtId="4" fontId="80" fillId="0" borderId="80" xfId="739" applyNumberFormat="1" applyFont="1" applyFill="1" applyBorder="1" applyAlignment="1">
      <alignment horizontal="right"/>
    </xf>
    <xf numFmtId="0" fontId="80" fillId="0" borderId="81" xfId="736" applyFont="1" applyFill="1" applyBorder="1" applyAlignment="1">
      <alignment horizontal="left" vertical="top" wrapText="1"/>
    </xf>
    <xf numFmtId="49" fontId="91" fillId="39" borderId="82" xfId="0" applyNumberFormat="1" applyFont="1" applyFill="1" applyBorder="1" applyAlignment="1">
      <alignment horizontal="left" wrapText="1"/>
    </xf>
    <xf numFmtId="0" fontId="17" fillId="0" borderId="55" xfId="736" applyFont="1" applyBorder="1" applyAlignment="1">
      <alignment horizontal="left" vertical="top" wrapText="1"/>
    </xf>
    <xf numFmtId="0" fontId="89" fillId="0" borderId="55" xfId="736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4" fillId="0" borderId="32" xfId="0" applyFont="1" applyBorder="1" applyAlignment="1">
      <alignment horizontal="center" shrinkToFit="1"/>
    </xf>
    <xf numFmtId="0" fontId="4" fillId="0" borderId="34" xfId="0" applyFont="1" applyBorder="1" applyAlignment="1">
      <alignment horizontal="center" shrinkToFit="1"/>
    </xf>
    <xf numFmtId="166" fontId="4" fillId="0" borderId="57" xfId="0" applyNumberFormat="1" applyFont="1" applyBorder="1" applyAlignment="1">
      <alignment horizontal="right" indent="2"/>
    </xf>
    <xf numFmtId="166" fontId="4" fillId="0" borderId="19" xfId="0" applyNumberFormat="1" applyFont="1" applyBorder="1" applyAlignment="1">
      <alignment horizontal="right" indent="2"/>
    </xf>
    <xf numFmtId="166" fontId="8" fillId="6" borderId="58" xfId="0" applyNumberFormat="1" applyFont="1" applyFill="1" applyBorder="1" applyAlignment="1">
      <alignment horizontal="right" indent="2"/>
    </xf>
    <xf numFmtId="166" fontId="8" fillId="6" borderId="52" xfId="0" applyNumberFormat="1" applyFont="1" applyFill="1" applyBorder="1" applyAlignment="1">
      <alignment horizontal="right" indent="2"/>
    </xf>
    <xf numFmtId="0" fontId="10" fillId="0" borderId="0" xfId="0" applyFont="1" applyAlignment="1">
      <alignment horizontal="left" vertical="top" wrapText="1"/>
    </xf>
    <xf numFmtId="49" fontId="8" fillId="0" borderId="35" xfId="0" applyNumberFormat="1" applyFont="1" applyFill="1" applyBorder="1" applyAlignment="1">
      <alignment horizontal="left"/>
    </xf>
    <xf numFmtId="0" fontId="18" fillId="0" borderId="28" xfId="0" applyFont="1" applyFill="1" applyBorder="1" applyAlignment="1">
      <alignment horizontal="left"/>
    </xf>
    <xf numFmtId="0" fontId="18" fillId="0" borderId="9" xfId="0" applyFont="1" applyFill="1" applyBorder="1" applyAlignment="1">
      <alignment horizontal="left"/>
    </xf>
    <xf numFmtId="0" fontId="6" fillId="0" borderId="57" xfId="0" applyFont="1" applyBorder="1" applyAlignment="1">
      <alignment horizontal="left"/>
    </xf>
    <xf numFmtId="0" fontId="4" fillId="0" borderId="59" xfId="737" applyFont="1" applyBorder="1" applyAlignment="1">
      <alignment horizontal="center"/>
    </xf>
    <xf numFmtId="0" fontId="4" fillId="0" borderId="60" xfId="737" applyFont="1" applyBorder="1" applyAlignment="1">
      <alignment horizontal="center"/>
    </xf>
    <xf numFmtId="0" fontId="4" fillId="0" borderId="61" xfId="737" applyFont="1" applyBorder="1" applyAlignment="1">
      <alignment horizontal="center"/>
    </xf>
    <xf numFmtId="0" fontId="4" fillId="0" borderId="62" xfId="737" applyFont="1" applyBorder="1" applyAlignment="1">
      <alignment horizontal="center"/>
    </xf>
    <xf numFmtId="49" fontId="4" fillId="0" borderId="63" xfId="737" applyNumberFormat="1" applyFont="1" applyBorder="1" applyAlignment="1">
      <alignment horizontal="left"/>
    </xf>
    <xf numFmtId="0" fontId="4" fillId="0" borderId="47" xfId="737" applyFont="1" applyBorder="1" applyAlignment="1">
      <alignment horizontal="left"/>
    </xf>
    <xf numFmtId="0" fontId="4" fillId="0" borderId="64" xfId="737" applyFont="1" applyBorder="1" applyAlignment="1">
      <alignment horizontal="left"/>
    </xf>
    <xf numFmtId="3" fontId="5" fillId="6" borderId="33" xfId="0" applyNumberFormat="1" applyFont="1" applyFill="1" applyBorder="1" applyAlignment="1">
      <alignment horizontal="right"/>
    </xf>
    <xf numFmtId="3" fontId="5" fillId="6" borderId="52" xfId="0" applyNumberFormat="1" applyFont="1" applyFill="1" applyBorder="1" applyAlignment="1">
      <alignment horizontal="right"/>
    </xf>
    <xf numFmtId="0" fontId="14" fillId="7" borderId="0" xfId="737" applyNumberFormat="1" applyFont="1" applyFill="1" applyAlignment="1">
      <alignment horizontal="center"/>
    </xf>
    <xf numFmtId="49" fontId="4" fillId="7" borderId="59" xfId="737" applyNumberFormat="1" applyFont="1" applyFill="1" applyBorder="1" applyAlignment="1">
      <alignment horizontal="center"/>
    </xf>
    <xf numFmtId="49" fontId="4" fillId="7" borderId="60" xfId="737" applyNumberFormat="1" applyFont="1" applyFill="1" applyBorder="1" applyAlignment="1">
      <alignment horizontal="center"/>
    </xf>
    <xf numFmtId="49" fontId="4" fillId="7" borderId="61" xfId="737" applyNumberFormat="1" applyFont="1" applyFill="1" applyBorder="1" applyAlignment="1">
      <alignment horizontal="center"/>
    </xf>
    <xf numFmtId="49" fontId="4" fillId="7" borderId="62" xfId="737" applyNumberFormat="1" applyFont="1" applyFill="1" applyBorder="1" applyAlignment="1">
      <alignment horizontal="center"/>
    </xf>
    <xf numFmtId="0" fontId="4" fillId="7" borderId="63" xfId="737" applyFont="1" applyFill="1" applyBorder="1" applyAlignment="1">
      <alignment horizontal="center" shrinkToFit="1"/>
    </xf>
    <xf numFmtId="0" fontId="4" fillId="7" borderId="47" xfId="737" applyFont="1" applyFill="1" applyBorder="1" applyAlignment="1">
      <alignment horizontal="center" shrinkToFit="1"/>
    </xf>
    <xf numFmtId="0" fontId="4" fillId="7" borderId="64" xfId="737" applyFont="1" applyFill="1" applyBorder="1" applyAlignment="1">
      <alignment horizontal="center" shrinkToFit="1"/>
    </xf>
    <xf numFmtId="49" fontId="4" fillId="7" borderId="59" xfId="738" applyNumberFormat="1" applyFont="1" applyFill="1" applyBorder="1" applyAlignment="1">
      <alignment horizontal="center"/>
    </xf>
    <xf numFmtId="49" fontId="4" fillId="7" borderId="60" xfId="738" applyNumberFormat="1" applyFont="1" applyFill="1" applyBorder="1" applyAlignment="1">
      <alignment horizontal="center"/>
    </xf>
    <xf numFmtId="49" fontId="4" fillId="7" borderId="61" xfId="738" applyNumberFormat="1" applyFont="1" applyFill="1" applyBorder="1" applyAlignment="1">
      <alignment horizontal="center"/>
    </xf>
    <xf numFmtId="49" fontId="4" fillId="7" borderId="62" xfId="738" applyNumberFormat="1" applyFont="1" applyFill="1" applyBorder="1" applyAlignment="1">
      <alignment horizontal="center"/>
    </xf>
    <xf numFmtId="0" fontId="4" fillId="7" borderId="63" xfId="738" applyFont="1" applyFill="1" applyBorder="1" applyAlignment="1">
      <alignment horizontal="center" shrinkToFit="1"/>
    </xf>
    <xf numFmtId="0" fontId="4" fillId="7" borderId="47" xfId="738" applyFont="1" applyFill="1" applyBorder="1" applyAlignment="1">
      <alignment horizontal="center" shrinkToFit="1"/>
    </xf>
    <xf numFmtId="0" fontId="4" fillId="7" borderId="64" xfId="738" applyFont="1" applyFill="1" applyBorder="1" applyAlignment="1">
      <alignment horizontal="center" shrinkToFit="1"/>
    </xf>
    <xf numFmtId="49" fontId="4" fillId="7" borderId="59" xfId="739" applyNumberFormat="1" applyFont="1" applyFill="1" applyBorder="1" applyAlignment="1">
      <alignment horizontal="center"/>
    </xf>
    <xf numFmtId="49" fontId="4" fillId="7" borderId="60" xfId="739" applyNumberFormat="1" applyFont="1" applyFill="1" applyBorder="1" applyAlignment="1">
      <alignment horizontal="center"/>
    </xf>
    <xf numFmtId="49" fontId="4" fillId="7" borderId="61" xfId="739" applyNumberFormat="1" applyFont="1" applyFill="1" applyBorder="1" applyAlignment="1">
      <alignment horizontal="center"/>
    </xf>
    <xf numFmtId="49" fontId="4" fillId="7" borderId="62" xfId="739" applyNumberFormat="1" applyFont="1" applyFill="1" applyBorder="1" applyAlignment="1">
      <alignment horizontal="center"/>
    </xf>
    <xf numFmtId="0" fontId="4" fillId="0" borderId="63" xfId="739" applyFont="1" applyFill="1" applyBorder="1" applyAlignment="1">
      <alignment horizontal="center" shrinkToFit="1"/>
    </xf>
    <xf numFmtId="0" fontId="4" fillId="0" borderId="47" xfId="739" applyFont="1" applyFill="1" applyBorder="1" applyAlignment="1">
      <alignment horizontal="center" shrinkToFit="1"/>
    </xf>
    <xf numFmtId="0" fontId="4" fillId="0" borderId="64" xfId="739" applyFont="1" applyFill="1" applyBorder="1" applyAlignment="1">
      <alignment horizontal="center" shrinkToFit="1"/>
    </xf>
  </cellXfs>
  <cellStyles count="837">
    <cellStyle name="_x000d__x000a_JournalTemplate=C:\COMFO\CTALK\JOURSTD.TPL_x000d__x000a_LbStateAddress=3 3 0 251 1 89 2 311_x000d__x000a_LbStateJou" xfId="829"/>
    <cellStyle name="_02 Výkaz výměr BS" xfId="1"/>
    <cellStyle name="_02 Výkaz výměr EPS" xfId="2"/>
    <cellStyle name="_07-Výkaz výměr" xfId="3"/>
    <cellStyle name="_BoQ Hanka finishes" xfId="4"/>
    <cellStyle name="_C.1.10.1 Rozpočet EPS" xfId="5"/>
    <cellStyle name="_C.1.10.2 Rozpočet BS" xfId="6"/>
    <cellStyle name="_C.1.3 Rozpočet ZTI" xfId="7"/>
    <cellStyle name="_C.1.4 Rozpočet ÚT" xfId="8"/>
    <cellStyle name="_C.1.5 Rozpočet VZT" xfId="9"/>
    <cellStyle name="_C.1.6 Rozpočet CHL" xfId="10"/>
    <cellStyle name="_C.1.7 Rozpočet MaR" xfId="11"/>
    <cellStyle name="_C.1.7_vykazv_MaR" xfId="12"/>
    <cellStyle name="_C.1.8 Rozpočet SILNO" xfId="13"/>
    <cellStyle name="_C.4 Rozpočet Přípojka elektro" xfId="14"/>
    <cellStyle name="_C4_04_Vřkaz vřmýr" xfId="15"/>
    <cellStyle name="_Copy of JP - BoQ new" xfId="16"/>
    <cellStyle name="_Forecasted Projects" xfId="17"/>
    <cellStyle name="_JindrichBudgetOct08" xfId="18"/>
    <cellStyle name="_JP - BoQ Dan Jonak" xfId="19"/>
    <cellStyle name="_PS 01 Rozpočet - stl. vzduch technický" xfId="20"/>
    <cellStyle name="_PS 01 Rozpočet - stolový výtah" xfId="21"/>
    <cellStyle name="_PS 01 Rozpočet - vysavač" xfId="22"/>
    <cellStyle name="_PS 01 Rozpočet -jeřáb" xfId="23"/>
    <cellStyle name="_Rozpočet_Buštěhrad" xfId="24"/>
    <cellStyle name="_Sheet1" xfId="25"/>
    <cellStyle name="_Vaca_calendar - DSDN" xfId="26"/>
    <cellStyle name="_Výkaz výměr - simulátory, stlačený vzduch" xfId="27"/>
    <cellStyle name="_Výkaz výměr - stolový výtah" xfId="28"/>
    <cellStyle name="_Výkaz výměr - vysavač" xfId="29"/>
    <cellStyle name="_Výkaz výměr -jeřáb" xfId="30"/>
    <cellStyle name="_Výkaz výměr_Chlazení" xfId="31"/>
    <cellStyle name="_Výkaz výměr_Silnoproud" xfId="32"/>
    <cellStyle name="_Výkaz výměr_Slaboproud" xfId="33"/>
    <cellStyle name="_Výkaz výměr_UT" xfId="34"/>
    <cellStyle name="_Výkaz výměr_VZT" xfId="35"/>
    <cellStyle name="_Výkaz výměr-Medicinský vzduch" xfId="36"/>
    <cellStyle name="_ZTI" xfId="37"/>
    <cellStyle name="20 % – Zvýraznění1 2" xfId="38"/>
    <cellStyle name="20 % – Zvýraznění2 2" xfId="39"/>
    <cellStyle name="20 % – Zvýraznění3 2" xfId="40"/>
    <cellStyle name="20 % – Zvýraznění4 2" xfId="41"/>
    <cellStyle name="20 % – Zvýraznění5 2" xfId="42"/>
    <cellStyle name="20 % – Zvýraznění6 2" xfId="43"/>
    <cellStyle name="40 % – Zvýraznění1 2" xfId="44"/>
    <cellStyle name="40 % – Zvýraznění2 2" xfId="45"/>
    <cellStyle name="40 % – Zvýraznění3 2" xfId="46"/>
    <cellStyle name="40 % – Zvýraznění4 2" xfId="47"/>
    <cellStyle name="40 % – Zvýraznění5 2" xfId="48"/>
    <cellStyle name="40 % – Zvýraznění6 2" xfId="49"/>
    <cellStyle name="60 % – Zvýraznění1 2" xfId="50"/>
    <cellStyle name="60 % – Zvýraznění2 2" xfId="51"/>
    <cellStyle name="60 % – Zvýraznění3 2" xfId="52"/>
    <cellStyle name="60 % – Zvýraznění4 2" xfId="53"/>
    <cellStyle name="60 % – Zvýraznění5 2" xfId="54"/>
    <cellStyle name="60 % – Zvýraznění6 2" xfId="55"/>
    <cellStyle name="blokcen" xfId="56"/>
    <cellStyle name="Celá čísla" xfId="57"/>
    <cellStyle name="Celkem 2" xfId="58"/>
    <cellStyle name="CisloOddilu" xfId="59"/>
    <cellStyle name="Comma [0]_Sheet1" xfId="60"/>
    <cellStyle name="Comma 2" xfId="61"/>
    <cellStyle name="Comma_Sheet1" xfId="62"/>
    <cellStyle name="Currency [0]_Analogové přístroje Euroset 8xx" xfId="63"/>
    <cellStyle name="Currency 10" xfId="64"/>
    <cellStyle name="Currency 10 2" xfId="65"/>
    <cellStyle name="Currency 10 2 2" xfId="66"/>
    <cellStyle name="Currency 10 2 2 2" xfId="67"/>
    <cellStyle name="Currency 10 2 2 2 2" xfId="68"/>
    <cellStyle name="Currency 10 3" xfId="69"/>
    <cellStyle name="Currency 11" xfId="70"/>
    <cellStyle name="Currency 11 2" xfId="71"/>
    <cellStyle name="Currency 11 2 2" xfId="72"/>
    <cellStyle name="Currency 11 2 2 2" xfId="73"/>
    <cellStyle name="Currency 11 2 3" xfId="74"/>
    <cellStyle name="Currency 11 2 3 2" xfId="75"/>
    <cellStyle name="Currency 11 2 3 2 2" xfId="76"/>
    <cellStyle name="Currency 11 2 3 2 2 2" xfId="77"/>
    <cellStyle name="Currency 11 3" xfId="78"/>
    <cellStyle name="Currency 11 3 2" xfId="79"/>
    <cellStyle name="Currency 12" xfId="80"/>
    <cellStyle name="Currency 13" xfId="81"/>
    <cellStyle name="Currency 14" xfId="82"/>
    <cellStyle name="Currency 2" xfId="83"/>
    <cellStyle name="Currency 2 2" xfId="84"/>
    <cellStyle name="Currency 2 3" xfId="85"/>
    <cellStyle name="Currency 2 4" xfId="86"/>
    <cellStyle name="Currency 3" xfId="87"/>
    <cellStyle name="Currency 3 2" xfId="88"/>
    <cellStyle name="Currency 3 2 2" xfId="89"/>
    <cellStyle name="Currency 3 2 2 2" xfId="90"/>
    <cellStyle name="Currency 3 2 2 2 2" xfId="91"/>
    <cellStyle name="Currency 3 2 2 2 2 2" xfId="92"/>
    <cellStyle name="Currency 3 2 2 2 3" xfId="93"/>
    <cellStyle name="Currency 3 2 2 3" xfId="94"/>
    <cellStyle name="Currency 3 2 2 3 2" xfId="95"/>
    <cellStyle name="Currency 3 2 2 4" xfId="96"/>
    <cellStyle name="Currency 3 3" xfId="97"/>
    <cellStyle name="Currency 3 4" xfId="98"/>
    <cellStyle name="Currency 3 4 2" xfId="99"/>
    <cellStyle name="Currency 3 4 2 2" xfId="100"/>
    <cellStyle name="Currency 3 4 2 2 2" xfId="101"/>
    <cellStyle name="Currency 3 4 2 3" xfId="102"/>
    <cellStyle name="Currency 3 4 3" xfId="103"/>
    <cellStyle name="Currency 3 4 3 2" xfId="104"/>
    <cellStyle name="Currency 3 4 4" xfId="105"/>
    <cellStyle name="Currency 3 5" xfId="106"/>
    <cellStyle name="Currency 3 5 2" xfId="107"/>
    <cellStyle name="Currency 3 5 2 2" xfId="108"/>
    <cellStyle name="Currency 3 5 2 2 2" xfId="109"/>
    <cellStyle name="Currency 3 5 2 3" xfId="110"/>
    <cellStyle name="Currency 3 5 3" xfId="111"/>
    <cellStyle name="Currency 3 5 3 2" xfId="112"/>
    <cellStyle name="Currency 3 5 4" xfId="113"/>
    <cellStyle name="Currency 3 6" xfId="114"/>
    <cellStyle name="Currency 3 6 2" xfId="115"/>
    <cellStyle name="Currency 3 6 2 2" xfId="116"/>
    <cellStyle name="Currency 3 6 3" xfId="117"/>
    <cellStyle name="Currency 3 7" xfId="118"/>
    <cellStyle name="Currency 3 7 2" xfId="119"/>
    <cellStyle name="Currency 3 7 2 2" xfId="120"/>
    <cellStyle name="Currency 3 7 2 2 2" xfId="121"/>
    <cellStyle name="Currency 3 7 2 3" xfId="122"/>
    <cellStyle name="Currency 3 7 2 3 2" xfId="123"/>
    <cellStyle name="Currency 3 7 2 3 2 2" xfId="124"/>
    <cellStyle name="Currency 3 7 2 3 2 2 2" xfId="125"/>
    <cellStyle name="Currency 3 7 3" xfId="126"/>
    <cellStyle name="Currency 3 7 3 2" xfId="127"/>
    <cellStyle name="Currency 3 8" xfId="128"/>
    <cellStyle name="Currency 3 8 2" xfId="129"/>
    <cellStyle name="Currency 4" xfId="130"/>
    <cellStyle name="Currency 5" xfId="131"/>
    <cellStyle name="Currency 5 2" xfId="132"/>
    <cellStyle name="Currency 5 2 2" xfId="133"/>
    <cellStyle name="Currency 5 2 2 2" xfId="134"/>
    <cellStyle name="Currency 5 2 2 2 2" xfId="135"/>
    <cellStyle name="Currency 5 2 2 3" xfId="136"/>
    <cellStyle name="Currency 5 2 3" xfId="137"/>
    <cellStyle name="Currency 5 2 3 2" xfId="138"/>
    <cellStyle name="Currency 5 2 4" xfId="139"/>
    <cellStyle name="Currency 5 3" xfId="140"/>
    <cellStyle name="Currency 5 3 2" xfId="141"/>
    <cellStyle name="Currency 5 3 2 2" xfId="142"/>
    <cellStyle name="Currency 5 3 3" xfId="143"/>
    <cellStyle name="Currency 5 4" xfId="144"/>
    <cellStyle name="Currency 5 4 2" xfId="145"/>
    <cellStyle name="Currency 5 5" xfId="146"/>
    <cellStyle name="Currency 6" xfId="147"/>
    <cellStyle name="Currency 6 2" xfId="148"/>
    <cellStyle name="Currency 6 2 2" xfId="149"/>
    <cellStyle name="Currency 6 2 2 2" xfId="150"/>
    <cellStyle name="Currency 6 2 3" xfId="151"/>
    <cellStyle name="Currency 6 3" xfId="152"/>
    <cellStyle name="Currency 6 3 2" xfId="153"/>
    <cellStyle name="Currency 6 4" xfId="154"/>
    <cellStyle name="Currency 7" xfId="155"/>
    <cellStyle name="Currency 7 2" xfId="156"/>
    <cellStyle name="Currency 7 2 2" xfId="157"/>
    <cellStyle name="Currency 7 2 2 2" xfId="158"/>
    <cellStyle name="Currency 7 2 3" xfId="159"/>
    <cellStyle name="Currency 7 3" xfId="160"/>
    <cellStyle name="Currency 7 3 2" xfId="161"/>
    <cellStyle name="Currency 7 4" xfId="162"/>
    <cellStyle name="Currency 8" xfId="163"/>
    <cellStyle name="Currency 8 2" xfId="164"/>
    <cellStyle name="Currency 8 2 2" xfId="165"/>
    <cellStyle name="Currency 8 2 2 2" xfId="166"/>
    <cellStyle name="Currency 8 2 3" xfId="167"/>
    <cellStyle name="Currency 8 3" xfId="168"/>
    <cellStyle name="Currency 8 3 2" xfId="169"/>
    <cellStyle name="Currency 8 4" xfId="170"/>
    <cellStyle name="Currency 9" xfId="171"/>
    <cellStyle name="Currency 9 2" xfId="172"/>
    <cellStyle name="Currency 9 2 2" xfId="173"/>
    <cellStyle name="Currency 9 3" xfId="174"/>
    <cellStyle name="Currency_Analogové přístroje Euroset 8xx" xfId="175"/>
    <cellStyle name="Čárka 2" xfId="176"/>
    <cellStyle name="Dezimal [0]_Tabelle1" xfId="177"/>
    <cellStyle name="Dezimal_Tabelle1" xfId="178"/>
    <cellStyle name="Euro" xfId="179"/>
    <cellStyle name="Excel Built-in Normal" xfId="180"/>
    <cellStyle name="Firma" xfId="181"/>
    <cellStyle name="Firma 2" xfId="182"/>
    <cellStyle name="Firma 3" xfId="183"/>
    <cellStyle name="Firma 4" xfId="184"/>
    <cellStyle name="Hlavní nadpis" xfId="185"/>
    <cellStyle name="Hyperlink 2" xfId="186"/>
    <cellStyle name="Hyperlink 3" xfId="187"/>
    <cellStyle name="Hyperlink_JindrichBudgetOct08" xfId="188"/>
    <cellStyle name="Hypertextový odkaz" xfId="835" builtinId="8"/>
    <cellStyle name="Hypertextový odkaz 2" xfId="189"/>
    <cellStyle name="Hypertextový odkaz 3" xfId="190"/>
    <cellStyle name="Chybně 2" xfId="191"/>
    <cellStyle name="Kontrolní buňka 2" xfId="192"/>
    <cellStyle name="lehký dolní okraj" xfId="193"/>
    <cellStyle name="Měna 2" xfId="194"/>
    <cellStyle name="Měna 2 2" xfId="195"/>
    <cellStyle name="Měna 2 3" xfId="836"/>
    <cellStyle name="Měna 3" xfId="196"/>
    <cellStyle name="Měna 4" xfId="197"/>
    <cellStyle name="měny 2" xfId="198"/>
    <cellStyle name="Nadpis 1 2" xfId="199"/>
    <cellStyle name="Nadpis 2 2" xfId="200"/>
    <cellStyle name="Nadpis 3 2" xfId="201"/>
    <cellStyle name="Nadpis 4 2" xfId="202"/>
    <cellStyle name="Název 2" xfId="203"/>
    <cellStyle name="NazevOddilu" xfId="204"/>
    <cellStyle name="Neutrální 2" xfId="205"/>
    <cellStyle name="normal" xfId="206"/>
    <cellStyle name="Normal 10" xfId="207"/>
    <cellStyle name="Normal 10 19" xfId="208"/>
    <cellStyle name="Normal 10 2" xfId="209"/>
    <cellStyle name="Normal 10 2 2" xfId="210"/>
    <cellStyle name="Normal 10 2 2 2" xfId="211"/>
    <cellStyle name="Normal 10 2 2 2 2" xfId="212"/>
    <cellStyle name="Normal 10 2 2 2 2 2" xfId="213"/>
    <cellStyle name="Normal 10 2 3" xfId="214"/>
    <cellStyle name="Normal 10 2 8" xfId="215"/>
    <cellStyle name="Normal 10 3" xfId="216"/>
    <cellStyle name="Normal 10 3 2" xfId="217"/>
    <cellStyle name="Normal 10 4" xfId="218"/>
    <cellStyle name="Normal 11" xfId="219"/>
    <cellStyle name="Normal 11 2" xfId="220"/>
    <cellStyle name="Normal 11 2 2" xfId="221"/>
    <cellStyle name="Normal 11 2 2 2" xfId="222"/>
    <cellStyle name="Normal 11 2 3" xfId="223"/>
    <cellStyle name="Normal 11 3" xfId="224"/>
    <cellStyle name="Normal 11 3 2" xfId="225"/>
    <cellStyle name="Normal 11 4" xfId="226"/>
    <cellStyle name="Normal 12" xfId="227"/>
    <cellStyle name="Normal 12 2" xfId="228"/>
    <cellStyle name="Normal 12 2 2" xfId="229"/>
    <cellStyle name="Normal 12 2 2 2" xfId="230"/>
    <cellStyle name="Normal 12 2 3" xfId="231"/>
    <cellStyle name="Normal 12 3" xfId="232"/>
    <cellStyle name="Normal 12 3 2" xfId="233"/>
    <cellStyle name="Normal 12 4" xfId="234"/>
    <cellStyle name="Normal 13" xfId="235"/>
    <cellStyle name="Normal 13 2" xfId="236"/>
    <cellStyle name="Normal 13 2 2" xfId="237"/>
    <cellStyle name="Normal 13 2 2 2" xfId="238"/>
    <cellStyle name="Normal 13 2 3" xfId="239"/>
    <cellStyle name="Normal 13 3" xfId="240"/>
    <cellStyle name="Normal 13 4" xfId="241"/>
    <cellStyle name="Normal 13 4 2" xfId="242"/>
    <cellStyle name="Normal 13 5" xfId="243"/>
    <cellStyle name="Normal 14" xfId="244"/>
    <cellStyle name="Normal 14 2" xfId="245"/>
    <cellStyle name="Normal 14 2 2" xfId="246"/>
    <cellStyle name="Normal 14 2 2 2" xfId="247"/>
    <cellStyle name="Normal 14 2 3" xfId="248"/>
    <cellStyle name="Normal 14 3" xfId="249"/>
    <cellStyle name="Normal 14 3 2" xfId="250"/>
    <cellStyle name="Normal 14 4" xfId="251"/>
    <cellStyle name="Normal 15" xfId="252"/>
    <cellStyle name="Normal 15 2" xfId="253"/>
    <cellStyle name="Normal 15 2 2" xfId="254"/>
    <cellStyle name="Normal 15 3" xfId="255"/>
    <cellStyle name="Normal 16" xfId="256"/>
    <cellStyle name="Normal 16 2" xfId="257"/>
    <cellStyle name="Normal 16 2 2" xfId="258"/>
    <cellStyle name="Normal 16 3" xfId="259"/>
    <cellStyle name="Normal 17" xfId="260"/>
    <cellStyle name="Normal 17 2" xfId="261"/>
    <cellStyle name="Normal 17 2 2" xfId="262"/>
    <cellStyle name="Normal 17 3" xfId="263"/>
    <cellStyle name="Normal 18" xfId="264"/>
    <cellStyle name="Normal 19" xfId="265"/>
    <cellStyle name="Normal 19 2" xfId="266"/>
    <cellStyle name="Normal 19 2 2" xfId="267"/>
    <cellStyle name="Normal 19 2 2 2" xfId="268"/>
    <cellStyle name="normal 2" xfId="269"/>
    <cellStyle name="Normal 2 10" xfId="270"/>
    <cellStyle name="normal 2 2" xfId="271"/>
    <cellStyle name="Normal 2 2 2" xfId="272"/>
    <cellStyle name="Normal 2 2 2 2" xfId="273"/>
    <cellStyle name="Normal 2 2 2 2 2" xfId="274"/>
    <cellStyle name="Normal 2 2 2 2 2 2" xfId="275"/>
    <cellStyle name="Normal 2 2 2 2 2 2 2" xfId="276"/>
    <cellStyle name="Normal 2 2 2 2 2 3" xfId="277"/>
    <cellStyle name="Normal 2 2 2 2 3" xfId="278"/>
    <cellStyle name="Normal 2 2 2 2 3 2" xfId="279"/>
    <cellStyle name="Normal 2 2 2 2 4" xfId="280"/>
    <cellStyle name="Normal 2 2 2 3" xfId="281"/>
    <cellStyle name="Normal 2 2 2 3 2" xfId="282"/>
    <cellStyle name="Normal 2 2 2 3 2 2" xfId="283"/>
    <cellStyle name="Normal 2 2 2 3 3" xfId="284"/>
    <cellStyle name="Normal 2 2 2 4" xfId="285"/>
    <cellStyle name="Normal 2 2 2 4 2" xfId="286"/>
    <cellStyle name="Normal 2 2 2 5" xfId="287"/>
    <cellStyle name="Normal 2 2 3" xfId="288"/>
    <cellStyle name="Normal 2 2 3 2" xfId="289"/>
    <cellStyle name="Normal 2 2 3 2 2" xfId="290"/>
    <cellStyle name="Normal 2 2 3 2 2 2" xfId="291"/>
    <cellStyle name="Normal 2 2 3 2 2 2 2" xfId="292"/>
    <cellStyle name="Normal 2 2 3 2 2 3" xfId="293"/>
    <cellStyle name="Normal 2 2 3 2 3" xfId="294"/>
    <cellStyle name="Normal 2 2 3 2 3 2" xfId="295"/>
    <cellStyle name="Normal 2 2 3 2 4" xfId="296"/>
    <cellStyle name="Normal 2 2 3 3" xfId="297"/>
    <cellStyle name="Normal 2 2 3 3 2" xfId="298"/>
    <cellStyle name="Normal 2 2 3 3 2 2" xfId="299"/>
    <cellStyle name="Normal 2 2 3 3 3" xfId="300"/>
    <cellStyle name="Normal 2 2 3 4" xfId="301"/>
    <cellStyle name="Normal 2 2 3 4 2" xfId="302"/>
    <cellStyle name="Normal 2 2 3 5" xfId="303"/>
    <cellStyle name="Normal 2 2 4" xfId="304"/>
    <cellStyle name="Normal 2 2 4 2" xfId="305"/>
    <cellStyle name="Normal 2 2 4 2 2" xfId="306"/>
    <cellStyle name="Normal 2 2 4 2 2 2" xfId="307"/>
    <cellStyle name="Normal 2 2 4 2 3" xfId="308"/>
    <cellStyle name="Normal 2 2 4 3" xfId="309"/>
    <cellStyle name="Normal 2 2 4 3 2" xfId="310"/>
    <cellStyle name="Normal 2 2 4 4" xfId="311"/>
    <cellStyle name="Normal 2 2 5" xfId="312"/>
    <cellStyle name="Normal 2 2 5 2" xfId="313"/>
    <cellStyle name="Normal 2 2 5 2 2" xfId="314"/>
    <cellStyle name="Normal 2 2 5 2 2 2" xfId="315"/>
    <cellStyle name="Normal 2 2 5 2 3" xfId="316"/>
    <cellStyle name="Normal 2 2 5 3" xfId="317"/>
    <cellStyle name="Normal 2 2 5 3 2" xfId="318"/>
    <cellStyle name="Normal 2 2 5 4" xfId="319"/>
    <cellStyle name="Normal 2 2 6" xfId="320"/>
    <cellStyle name="Normal 2 3" xfId="321"/>
    <cellStyle name="Normal 2 3 2" xfId="322"/>
    <cellStyle name="Normal 2 3 2 2" xfId="323"/>
    <cellStyle name="Normal 2 3 2 2 2" xfId="324"/>
    <cellStyle name="Normal 2 3 2 2 2 2" xfId="325"/>
    <cellStyle name="Normal 2 3 2 2 2 2 2" xfId="326"/>
    <cellStyle name="Normal 2 3 2 2 2 3" xfId="327"/>
    <cellStyle name="Normal 2 3 2 2 3" xfId="328"/>
    <cellStyle name="Normal 2 3 2 2 3 2" xfId="329"/>
    <cellStyle name="Normal 2 3 2 2 4" xfId="330"/>
    <cellStyle name="Normal 2 3 2 3" xfId="331"/>
    <cellStyle name="Normal 2 3 2 3 2" xfId="332"/>
    <cellStyle name="Normal 2 3 2 3 2 2" xfId="333"/>
    <cellStyle name="Normal 2 3 2 3 3" xfId="334"/>
    <cellStyle name="Normal 2 3 2 4" xfId="335"/>
    <cellStyle name="Normal 2 3 2 4 2" xfId="336"/>
    <cellStyle name="Normal 2 3 2 5" xfId="337"/>
    <cellStyle name="Normal 2 3 3" xfId="338"/>
    <cellStyle name="Normal 2 3 3 2" xfId="339"/>
    <cellStyle name="Normal 2 3 3 2 2" xfId="340"/>
    <cellStyle name="Normal 2 3 3 2 2 2" xfId="341"/>
    <cellStyle name="Normal 2 3 3 2 3" xfId="342"/>
    <cellStyle name="Normal 2 3 3 3" xfId="343"/>
    <cellStyle name="Normal 2 3 3 3 2" xfId="344"/>
    <cellStyle name="Normal 2 3 3 4" xfId="345"/>
    <cellStyle name="Normal 2 3 4" xfId="346"/>
    <cellStyle name="Normal 2 3 4 2" xfId="347"/>
    <cellStyle name="Normal 2 3 4 2 2" xfId="348"/>
    <cellStyle name="Normal 2 3 4 3" xfId="349"/>
    <cellStyle name="Normal 2 3 5" xfId="350"/>
    <cellStyle name="Normal 2 3 5 2" xfId="351"/>
    <cellStyle name="Normal 2 3 6" xfId="352"/>
    <cellStyle name="Normal 2 4" xfId="353"/>
    <cellStyle name="Normal 2 4 2" xfId="354"/>
    <cellStyle name="Normal 2 4 2 2" xfId="355"/>
    <cellStyle name="Normal 2 4 2 2 2" xfId="356"/>
    <cellStyle name="Normal 2 4 2 2 2 2" xfId="357"/>
    <cellStyle name="Normal 2 4 2 2 3" xfId="358"/>
    <cellStyle name="Normal 2 4 2 3" xfId="359"/>
    <cellStyle name="Normal 2 4 2 3 2" xfId="360"/>
    <cellStyle name="Normal 2 4 2 4" xfId="361"/>
    <cellStyle name="Normal 2 4 3" xfId="362"/>
    <cellStyle name="Normal 2 4 3 2" xfId="363"/>
    <cellStyle name="Normal 2 4 3 2 2" xfId="364"/>
    <cellStyle name="Normal 2 4 3 3" xfId="365"/>
    <cellStyle name="Normal 2 4 4" xfId="366"/>
    <cellStyle name="Normal 2 4 4 2" xfId="367"/>
    <cellStyle name="Normal 2 4 5" xfId="368"/>
    <cellStyle name="Normal 2 5" xfId="369"/>
    <cellStyle name="Normal 2 5 2" xfId="370"/>
    <cellStyle name="Normal 2 5 2 2" xfId="371"/>
    <cellStyle name="Normal 2 5 2 2 2" xfId="372"/>
    <cellStyle name="Normal 2 5 2 2 2 2" xfId="373"/>
    <cellStyle name="Normal 2 5 2 2 3" xfId="374"/>
    <cellStyle name="Normal 2 5 2 3" xfId="375"/>
    <cellStyle name="Normal 2 5 2 3 2" xfId="376"/>
    <cellStyle name="Normal 2 5 2 4" xfId="377"/>
    <cellStyle name="Normal 2 5 3" xfId="378"/>
    <cellStyle name="Normal 2 5 3 2" xfId="379"/>
    <cellStyle name="Normal 2 5 3 2 2" xfId="380"/>
    <cellStyle name="Normal 2 5 3 3" xfId="381"/>
    <cellStyle name="Normal 2 5 4" xfId="382"/>
    <cellStyle name="Normal 2 5 4 2" xfId="383"/>
    <cellStyle name="Normal 2 5 5" xfId="384"/>
    <cellStyle name="Normal 2 6" xfId="385"/>
    <cellStyle name="Normal 2 7" xfId="386"/>
    <cellStyle name="Normal 2 8" xfId="387"/>
    <cellStyle name="Normal 2 9" xfId="388"/>
    <cellStyle name="Normal 20" xfId="389"/>
    <cellStyle name="Normal 21" xfId="390"/>
    <cellStyle name="Normal 22" xfId="391"/>
    <cellStyle name="normal 3" xfId="392"/>
    <cellStyle name="Normal 3 2" xfId="393"/>
    <cellStyle name="Normal 3 3" xfId="394"/>
    <cellStyle name="normal 4" xfId="395"/>
    <cellStyle name="Normal 4 10" xfId="396"/>
    <cellStyle name="Normal 4 2" xfId="397"/>
    <cellStyle name="Normal 4 2 2" xfId="398"/>
    <cellStyle name="Normal 4 2 2 2" xfId="399"/>
    <cellStyle name="Normal 4 2 2 2 2" xfId="400"/>
    <cellStyle name="Normal 4 2 2 3" xfId="401"/>
    <cellStyle name="Normal 4 2 3" xfId="402"/>
    <cellStyle name="Normal 4 2 3 2" xfId="403"/>
    <cellStyle name="Normal 4 2 4" xfId="404"/>
    <cellStyle name="Normal 4 3" xfId="405"/>
    <cellStyle name="Normal 4 4" xfId="406"/>
    <cellStyle name="Normal 4 4 2" xfId="407"/>
    <cellStyle name="Normal 4 4 2 2" xfId="408"/>
    <cellStyle name="Normal 4 4 2 2 2" xfId="409"/>
    <cellStyle name="Normal 4 4 2 3" xfId="410"/>
    <cellStyle name="Normal 4 4 3" xfId="411"/>
    <cellStyle name="Normal 4 4 3 2" xfId="412"/>
    <cellStyle name="Normal 4 4 3 2 2" xfId="413"/>
    <cellStyle name="Normal 4 4 3 2 2 2" xfId="414"/>
    <cellStyle name="Normal 4 4 3 2 3" xfId="415"/>
    <cellStyle name="Normal 4 4 3 2 3 2" xfId="416"/>
    <cellStyle name="Normal 4 4 3 2 3 2 2" xfId="417"/>
    <cellStyle name="Normal 4 4 3 2 3 2 2 2" xfId="418"/>
    <cellStyle name="Normal 4 4 3 3" xfId="419"/>
    <cellStyle name="Normal 4 4 3 3 2" xfId="420"/>
    <cellStyle name="Normal 4 4 4" xfId="421"/>
    <cellStyle name="Normal 4 4 4 2" xfId="422"/>
    <cellStyle name="Normal 4 5" xfId="423"/>
    <cellStyle name="Normal 4 5 2" xfId="424"/>
    <cellStyle name="Normal 4 5 2 2" xfId="425"/>
    <cellStyle name="Normal 4 5 3" xfId="426"/>
    <cellStyle name="Normal 4 6" xfId="427"/>
    <cellStyle name="Normal 4 6 2" xfId="428"/>
    <cellStyle name="Normal 4 6 2 2" xfId="429"/>
    <cellStyle name="Normal 4 6 2 2 2" xfId="430"/>
    <cellStyle name="Normal 4 6 2 2 2 2" xfId="431"/>
    <cellStyle name="Normal 4 6 2 2 2 2 2" xfId="432"/>
    <cellStyle name="Normal 4 6 2 2 2 2 2 2" xfId="433"/>
    <cellStyle name="Normal 4 6 2 2 2 2 3" xfId="434"/>
    <cellStyle name="Normal 4 6 2 3" xfId="435"/>
    <cellStyle name="Normal 4 6 2 3 2" xfId="436"/>
    <cellStyle name="Normal 4 6 2 3 2 2" xfId="437"/>
    <cellStyle name="Normal 4 6 2 3 2 2 2" xfId="438"/>
    <cellStyle name="Normal 4 6 3" xfId="439"/>
    <cellStyle name="Normal 4 6 3 2" xfId="440"/>
    <cellStyle name="Normal 4 7" xfId="441"/>
    <cellStyle name="Normal 4 7 2" xfId="442"/>
    <cellStyle name="Normal 4 7 2 2" xfId="443"/>
    <cellStyle name="Normal 4 7 3" xfId="444"/>
    <cellStyle name="Normal 4 8" xfId="445"/>
    <cellStyle name="Normal 4 8 2" xfId="446"/>
    <cellStyle name="Normal 4 9" xfId="447"/>
    <cellStyle name="Normal 45" xfId="448"/>
    <cellStyle name="Normal 47" xfId="449"/>
    <cellStyle name="Normal 5" xfId="450"/>
    <cellStyle name="Normal 5 2" xfId="451"/>
    <cellStyle name="Normal 5 2 2" xfId="452"/>
    <cellStyle name="Normal 5 2 2 2" xfId="453"/>
    <cellStyle name="Normal 5 2 2 2 2" xfId="454"/>
    <cellStyle name="Normal 5 2 2 3" xfId="455"/>
    <cellStyle name="Normal 5 2 3" xfId="456"/>
    <cellStyle name="Normal 5 2 3 2" xfId="457"/>
    <cellStyle name="Normal 5 2 4" xfId="458"/>
    <cellStyle name="Normal 5 3" xfId="459"/>
    <cellStyle name="Normal 5 3 2" xfId="460"/>
    <cellStyle name="Normal 5 3 2 2" xfId="461"/>
    <cellStyle name="Normal 5 3 3" xfId="462"/>
    <cellStyle name="Normal 5 4" xfId="463"/>
    <cellStyle name="Normal 5 4 2" xfId="464"/>
    <cellStyle name="Normal 5 5" xfId="465"/>
    <cellStyle name="Normal 6" xfId="466"/>
    <cellStyle name="Normal 7" xfId="467"/>
    <cellStyle name="Normal 7 2" xfId="468"/>
    <cellStyle name="Normal 7 2 2" xfId="469"/>
    <cellStyle name="Normal 7 2 2 2" xfId="470"/>
    <cellStyle name="Normal 7 2 2 2 2" xfId="471"/>
    <cellStyle name="Normal 7 2 2 3" xfId="472"/>
    <cellStyle name="Normal 7 2 3" xfId="473"/>
    <cellStyle name="Normal 7 2 3 2" xfId="474"/>
    <cellStyle name="Normal 7 2 4" xfId="475"/>
    <cellStyle name="Normal 7 3" xfId="476"/>
    <cellStyle name="Normal 7 3 2" xfId="477"/>
    <cellStyle name="Normal 7 3 2 2" xfId="478"/>
    <cellStyle name="Normal 7 3 3" xfId="479"/>
    <cellStyle name="Normal 7 4" xfId="480"/>
    <cellStyle name="Normal 7 4 2" xfId="481"/>
    <cellStyle name="Normal 7 5" xfId="482"/>
    <cellStyle name="Normal 8" xfId="483"/>
    <cellStyle name="Normal 9" xfId="484"/>
    <cellStyle name="Normal 9 2" xfId="485"/>
    <cellStyle name="Normal 9 2 2" xfId="486"/>
    <cellStyle name="Normal 9 2 2 2" xfId="487"/>
    <cellStyle name="Normal 9 2 3" xfId="488"/>
    <cellStyle name="Normal 9 3" xfId="489"/>
    <cellStyle name="Normal 9 3 2" xfId="490"/>
    <cellStyle name="Normal 9 4" xfId="491"/>
    <cellStyle name="Normal_BoQ Hanka finishes" xfId="492"/>
    <cellStyle name="normální" xfId="0" builtinId="0"/>
    <cellStyle name="Normální 10" xfId="493"/>
    <cellStyle name="Normální 10 10" xfId="494"/>
    <cellStyle name="normální 10 2" xfId="495"/>
    <cellStyle name="normální 10 3" xfId="496"/>
    <cellStyle name="Normální 10 4" xfId="497"/>
    <cellStyle name="Normální 10 5" xfId="498"/>
    <cellStyle name="Normální 10 6" xfId="499"/>
    <cellStyle name="Normální 10 7" xfId="500"/>
    <cellStyle name="Normální 10 8" xfId="501"/>
    <cellStyle name="Normální 10 9" xfId="502"/>
    <cellStyle name="Normální 11" xfId="503"/>
    <cellStyle name="normální 11 2" xfId="504"/>
    <cellStyle name="normální 12" xfId="505"/>
    <cellStyle name="normální 12 2" xfId="506"/>
    <cellStyle name="normální 13" xfId="507"/>
    <cellStyle name="normální 13 2" xfId="508"/>
    <cellStyle name="normální 14" xfId="509"/>
    <cellStyle name="normální 14 2" xfId="510"/>
    <cellStyle name="normální 15" xfId="511"/>
    <cellStyle name="Normální 15 2" xfId="512"/>
    <cellStyle name="normální 16" xfId="513"/>
    <cellStyle name="Normální 16 2" xfId="514"/>
    <cellStyle name="normální 17" xfId="515"/>
    <cellStyle name="Normální 17 2" xfId="516"/>
    <cellStyle name="normální 18" xfId="517"/>
    <cellStyle name="Normální 18 2" xfId="518"/>
    <cellStyle name="normální 19" xfId="519"/>
    <cellStyle name="Normální 19 2" xfId="520"/>
    <cellStyle name="Normální 2" xfId="521"/>
    <cellStyle name="normální 2 10" xfId="522"/>
    <cellStyle name="Normální 2 10 2" xfId="523"/>
    <cellStyle name="Normální 2 11" xfId="524"/>
    <cellStyle name="Normální 2 12" xfId="525"/>
    <cellStyle name="Normální 2 13" xfId="526"/>
    <cellStyle name="Normální 2 14" xfId="527"/>
    <cellStyle name="Normální 2 15" xfId="528"/>
    <cellStyle name="Normální 2 16" xfId="529"/>
    <cellStyle name="Normální 2 17" xfId="530"/>
    <cellStyle name="Normální 2 18" xfId="531"/>
    <cellStyle name="Normální 2 19" xfId="532"/>
    <cellStyle name="Normální 2 2" xfId="533"/>
    <cellStyle name="normální 2 2 10" xfId="534"/>
    <cellStyle name="Normální 2 2 11" xfId="535"/>
    <cellStyle name="Normální 2 2 12" xfId="536"/>
    <cellStyle name="Normální 2 2 13" xfId="537"/>
    <cellStyle name="Normální 2 2 14" xfId="538"/>
    <cellStyle name="Normální 2 2 15" xfId="539"/>
    <cellStyle name="Normální 2 2 16" xfId="540"/>
    <cellStyle name="Normální 2 2 17" xfId="541"/>
    <cellStyle name="Normální 2 2 18" xfId="542"/>
    <cellStyle name="Normální 2 2 19" xfId="543"/>
    <cellStyle name="Normální 2 2 2" xfId="544"/>
    <cellStyle name="normální 2 2 2 2" xfId="545"/>
    <cellStyle name="Normální 2 2 20" xfId="546"/>
    <cellStyle name="Normální 2 2 21" xfId="547"/>
    <cellStyle name="normální 2 2 3" xfId="548"/>
    <cellStyle name="normální 2 2 4" xfId="549"/>
    <cellStyle name="normální 2 2 5" xfId="550"/>
    <cellStyle name="normální 2 2 6" xfId="551"/>
    <cellStyle name="normální 2 2 7" xfId="552"/>
    <cellStyle name="normální 2 2 8" xfId="553"/>
    <cellStyle name="normální 2 2 9" xfId="554"/>
    <cellStyle name="Normální 2 20" xfId="555"/>
    <cellStyle name="Normální 2 21" xfId="556"/>
    <cellStyle name="Normální 2 22" xfId="557"/>
    <cellStyle name="Normální 2 23" xfId="558"/>
    <cellStyle name="Normální 2 24" xfId="559"/>
    <cellStyle name="Normální 2 25" xfId="560"/>
    <cellStyle name="Normální 2 26" xfId="561"/>
    <cellStyle name="Normální 2 27" xfId="562"/>
    <cellStyle name="Normální 2 28" xfId="563"/>
    <cellStyle name="Normální 2 29" xfId="564"/>
    <cellStyle name="Normální 2 3" xfId="565"/>
    <cellStyle name="normální 2 3 2" xfId="566"/>
    <cellStyle name="Normální 2 3 3" xfId="567"/>
    <cellStyle name="normální 2 3 3 2" xfId="568"/>
    <cellStyle name="Normální 2 3 4" xfId="569"/>
    <cellStyle name="Normální 2 3 5" xfId="827"/>
    <cellStyle name="Normální 2 3_IO 07 - PŘELOŽKA A PŘÍPOJKY SLP_ROZP" xfId="570"/>
    <cellStyle name="Normální 2 30" xfId="571"/>
    <cellStyle name="Normální 2 31" xfId="572"/>
    <cellStyle name="Normální 2 32" xfId="573"/>
    <cellStyle name="Normální 2 33" xfId="574"/>
    <cellStyle name="Normální 2 34" xfId="575"/>
    <cellStyle name="Normální 2 35" xfId="576"/>
    <cellStyle name="Normální 2 36" xfId="577"/>
    <cellStyle name="Normální 2 37" xfId="578"/>
    <cellStyle name="Normální 2 38" xfId="579"/>
    <cellStyle name="Normální 2 39" xfId="580"/>
    <cellStyle name="Normální 2 4" xfId="581"/>
    <cellStyle name="normální 2 4 2" xfId="582"/>
    <cellStyle name="normální 2 4 3" xfId="583"/>
    <cellStyle name="Normální 2 40" xfId="584"/>
    <cellStyle name="Normální 2 41" xfId="585"/>
    <cellStyle name="Normální 2 42" xfId="586"/>
    <cellStyle name="Normální 2 43" xfId="587"/>
    <cellStyle name="normální 2 44" xfId="588"/>
    <cellStyle name="Normální 2 45" xfId="589"/>
    <cellStyle name="Normální 2 45 2" xfId="590"/>
    <cellStyle name="Normální 2 46" xfId="591"/>
    <cellStyle name="Normální 2 47" xfId="592"/>
    <cellStyle name="Normální 2 48" xfId="593"/>
    <cellStyle name="Normální 2 49" xfId="594"/>
    <cellStyle name="normální 2 5" xfId="595"/>
    <cellStyle name="Normální 2 5 2" xfId="596"/>
    <cellStyle name="Normální 2 50" xfId="597"/>
    <cellStyle name="Normální 2 51" xfId="598"/>
    <cellStyle name="Normální 2 52" xfId="599"/>
    <cellStyle name="Normální 2 53" xfId="600"/>
    <cellStyle name="Normální 2 54" xfId="601"/>
    <cellStyle name="Normální 2 55" xfId="602"/>
    <cellStyle name="Normální 2 56" xfId="603"/>
    <cellStyle name="Normální 2 57" xfId="604"/>
    <cellStyle name="Normální 2 58" xfId="605"/>
    <cellStyle name="Normální 2 59" xfId="606"/>
    <cellStyle name="normální 2 6" xfId="607"/>
    <cellStyle name="Normální 2 6 2" xfId="608"/>
    <cellStyle name="Normální 2 60" xfId="609"/>
    <cellStyle name="normální 2 7" xfId="610"/>
    <cellStyle name="Normální 2 7 2" xfId="611"/>
    <cellStyle name="normální 2 8" xfId="612"/>
    <cellStyle name="Normální 2 8 2" xfId="613"/>
    <cellStyle name="normální 2 9" xfId="614"/>
    <cellStyle name="Normální 2 9 2" xfId="615"/>
    <cellStyle name="Normální 2_IO 07 - PŘELOŽKA A PŘÍPOJKY SLP_ROZP" xfId="616"/>
    <cellStyle name="normální 20" xfId="617"/>
    <cellStyle name="Normální 20 10" xfId="618"/>
    <cellStyle name="normální 20 2" xfId="619"/>
    <cellStyle name="Normální 20 3" xfId="620"/>
    <cellStyle name="Normální 20 4" xfId="621"/>
    <cellStyle name="Normální 20 5" xfId="622"/>
    <cellStyle name="Normální 20 6" xfId="623"/>
    <cellStyle name="Normální 20 7" xfId="624"/>
    <cellStyle name="Normální 20 8" xfId="625"/>
    <cellStyle name="Normální 20 9" xfId="626"/>
    <cellStyle name="Normální 21" xfId="627"/>
    <cellStyle name="Normální 21 2" xfId="628"/>
    <cellStyle name="Normální 21 3" xfId="629"/>
    <cellStyle name="Normální 22" xfId="630"/>
    <cellStyle name="Normální 22 2" xfId="631"/>
    <cellStyle name="Normální 23" xfId="632"/>
    <cellStyle name="Normální 24" xfId="633"/>
    <cellStyle name="normální 25" xfId="828"/>
    <cellStyle name="Normální 26" xfId="830"/>
    <cellStyle name="Normální 27" xfId="634"/>
    <cellStyle name="Normální 28" xfId="831"/>
    <cellStyle name="Normální 29" xfId="635"/>
    <cellStyle name="normální 3" xfId="636"/>
    <cellStyle name="normální 3 10" xfId="637"/>
    <cellStyle name="normální 3 11" xfId="638"/>
    <cellStyle name="Normální 3 12" xfId="639"/>
    <cellStyle name="Normální 3 13" xfId="640"/>
    <cellStyle name="Normální 3 14" xfId="641"/>
    <cellStyle name="Normální 3 15" xfId="642"/>
    <cellStyle name="Normální 3 2" xfId="643"/>
    <cellStyle name="normální 3 2 10" xfId="644"/>
    <cellStyle name="normální 3 2 11" xfId="645"/>
    <cellStyle name="Normální 3 2 2" xfId="646"/>
    <cellStyle name="normální 3 2 3" xfId="647"/>
    <cellStyle name="normální 3 2 4" xfId="648"/>
    <cellStyle name="normální 3 2 5" xfId="649"/>
    <cellStyle name="normální 3 2 6" xfId="650"/>
    <cellStyle name="normální 3 2 7" xfId="651"/>
    <cellStyle name="normální 3 2 8" xfId="652"/>
    <cellStyle name="normální 3 2 9" xfId="653"/>
    <cellStyle name="Normální 3 3" xfId="654"/>
    <cellStyle name="normální 3 3 2" xfId="655"/>
    <cellStyle name="normální 3 3 3" xfId="656"/>
    <cellStyle name="normální 3 4" xfId="657"/>
    <cellStyle name="normální 3 5" xfId="658"/>
    <cellStyle name="normální 3 6" xfId="659"/>
    <cellStyle name="normální 3 7" xfId="660"/>
    <cellStyle name="normální 3 8" xfId="661"/>
    <cellStyle name="normální 3 9" xfId="662"/>
    <cellStyle name="Normální 30" xfId="663"/>
    <cellStyle name="Normální 31" xfId="832"/>
    <cellStyle name="Normální 32" xfId="833"/>
    <cellStyle name="Normální 33" xfId="834"/>
    <cellStyle name="Normální 34" xfId="664"/>
    <cellStyle name="Normální 4" xfId="665"/>
    <cellStyle name="normální 4 10" xfId="666"/>
    <cellStyle name="normální 4 11" xfId="667"/>
    <cellStyle name="Normální 4 12" xfId="668"/>
    <cellStyle name="Normální 4 13" xfId="669"/>
    <cellStyle name="Normální 4 14" xfId="670"/>
    <cellStyle name="Normální 4 15" xfId="671"/>
    <cellStyle name="Normální 4 16" xfId="672"/>
    <cellStyle name="Normální 4 17" xfId="673"/>
    <cellStyle name="Normální 4 18" xfId="674"/>
    <cellStyle name="Normální 4 19" xfId="675"/>
    <cellStyle name="Normální 4 2" xfId="676"/>
    <cellStyle name="normální 4 2 2" xfId="677"/>
    <cellStyle name="normální 4 2 3" xfId="678"/>
    <cellStyle name="Normální 4 20" xfId="679"/>
    <cellStyle name="Normální 4 21" xfId="680"/>
    <cellStyle name="Normální 4 22" xfId="681"/>
    <cellStyle name="normální 4 3" xfId="682"/>
    <cellStyle name="normální 4 4" xfId="683"/>
    <cellStyle name="normální 4 5" xfId="684"/>
    <cellStyle name="normální 4 6" xfId="685"/>
    <cellStyle name="normální 4 7" xfId="686"/>
    <cellStyle name="normální 4 8" xfId="687"/>
    <cellStyle name="normální 4 9" xfId="688"/>
    <cellStyle name="Normální 41" xfId="689"/>
    <cellStyle name="Normální 5" xfId="690"/>
    <cellStyle name="Normální 5 10" xfId="691"/>
    <cellStyle name="Normální 5 2" xfId="692"/>
    <cellStyle name="normální 5 2 2" xfId="693"/>
    <cellStyle name="Normální 5 3" xfId="694"/>
    <cellStyle name="normální 5 4" xfId="695"/>
    <cellStyle name="Normální 5 5" xfId="696"/>
    <cellStyle name="Normální 5 6" xfId="697"/>
    <cellStyle name="Normální 5 7" xfId="698"/>
    <cellStyle name="Normální 5 8" xfId="699"/>
    <cellStyle name="Normální 5 9" xfId="700"/>
    <cellStyle name="Normální 6" xfId="701"/>
    <cellStyle name="Normální 6 2" xfId="702"/>
    <cellStyle name="Normální 6 2 2" xfId="703"/>
    <cellStyle name="Normální 6 3" xfId="704"/>
    <cellStyle name="Normální 6 4" xfId="705"/>
    <cellStyle name="Normální 7" xfId="706"/>
    <cellStyle name="Normální 7 10" xfId="707"/>
    <cellStyle name="normální 7 2" xfId="708"/>
    <cellStyle name="Normální 7 3" xfId="709"/>
    <cellStyle name="Normální 7 4" xfId="710"/>
    <cellStyle name="Normální 7 5" xfId="711"/>
    <cellStyle name="Normální 7 6" xfId="712"/>
    <cellStyle name="Normální 7 7" xfId="713"/>
    <cellStyle name="Normální 7 8" xfId="714"/>
    <cellStyle name="Normální 7 9" xfId="715"/>
    <cellStyle name="Normální 8" xfId="716"/>
    <cellStyle name="Normální 8 10" xfId="717"/>
    <cellStyle name="normální 8 2" xfId="718"/>
    <cellStyle name="Normální 8 3" xfId="719"/>
    <cellStyle name="Normální 8 4" xfId="720"/>
    <cellStyle name="Normální 8 5" xfId="721"/>
    <cellStyle name="Normální 8 6" xfId="722"/>
    <cellStyle name="Normální 8 7" xfId="723"/>
    <cellStyle name="Normální 8 8" xfId="724"/>
    <cellStyle name="Normální 8 9" xfId="725"/>
    <cellStyle name="Normální 9" xfId="726"/>
    <cellStyle name="Normální 9 10" xfId="727"/>
    <cellStyle name="normální 9 2" xfId="728"/>
    <cellStyle name="Normální 9 3" xfId="729"/>
    <cellStyle name="Normální 9 4" xfId="730"/>
    <cellStyle name="Normální 9 5" xfId="731"/>
    <cellStyle name="Normální 9 6" xfId="732"/>
    <cellStyle name="Normální 9 7" xfId="733"/>
    <cellStyle name="Normální 9 8" xfId="734"/>
    <cellStyle name="Normální 9 9" xfId="735"/>
    <cellStyle name="normální_C.1.3 Rozpočet ZTI" xfId="736"/>
    <cellStyle name="normální_POL.XLS" xfId="737"/>
    <cellStyle name="normální_POL.XLS 2" xfId="738"/>
    <cellStyle name="normální_POL.XLS_IO 07 - PŘELOŽKA A PŘÍPOJKY SLP_ROZP" xfId="739"/>
    <cellStyle name="Percent 2" xfId="740"/>
    <cellStyle name="Percent 2 2" xfId="741"/>
    <cellStyle name="Percent 3" xfId="742"/>
    <cellStyle name="Percent 3 2" xfId="743"/>
    <cellStyle name="Percent 4" xfId="744"/>
    <cellStyle name="Percent 4 2" xfId="745"/>
    <cellStyle name="Percent 4 2 2" xfId="746"/>
    <cellStyle name="Percent 4 3" xfId="747"/>
    <cellStyle name="Podnadpis" xfId="748"/>
    <cellStyle name="Poznámka 2" xfId="749"/>
    <cellStyle name="procent 2" xfId="750"/>
    <cellStyle name="procent 2 2" xfId="751"/>
    <cellStyle name="procent 2 3" xfId="752"/>
    <cellStyle name="procent 3" xfId="753"/>
    <cellStyle name="Procenta 2" xfId="754"/>
    <cellStyle name="Procenta 3" xfId="755"/>
    <cellStyle name="Propojená buňka 2" xfId="756"/>
    <cellStyle name="R_text" xfId="757"/>
    <cellStyle name="R_text 2" xfId="758"/>
    <cellStyle name="R_text 2 2" xfId="759"/>
    <cellStyle name="R_text 2 2_CSSZ_DC_P5_RaVV_-_D14E-1" xfId="760"/>
    <cellStyle name="R_text 2 2_D.1.4.A_Rozpocet-ZTI" xfId="761"/>
    <cellStyle name="R_text 2 2_D.1.4.B_Rozpocet-VZT" xfId="762"/>
    <cellStyle name="R_text 2 2_D.1.4.D.1_Rozpocet_SILNOPROUD" xfId="763"/>
    <cellStyle name="R_text 2 2_D.1.4.D.2_Rozpocet-SIL-TRAFOSTANICE" xfId="764"/>
    <cellStyle name="R_text 2 2_D.1.4.D.3_Rozpocet-SIL-BLESKOSVOD" xfId="765"/>
    <cellStyle name="R_text 2 2_D.1.4.G_Rozpocet-DA" xfId="766"/>
    <cellStyle name="R_text 2 2_D.1.4.H_Rozpocet-MaR" xfId="767"/>
    <cellStyle name="R_text 2 2_Jinonice_1.NP_OVV" xfId="768"/>
    <cellStyle name="R_text 2_D.1.4.A_Rozpocet-ZTI" xfId="769"/>
    <cellStyle name="R_text_D.1.4.A_Rozpocet-ZTI" xfId="770"/>
    <cellStyle name="R_type" xfId="771"/>
    <cellStyle name="R_type 2" xfId="772"/>
    <cellStyle name="R_type 2_CSSZ_DC_P5_RaVV_-_D14E-1" xfId="773"/>
    <cellStyle name="R_type 2_D.1.4.A_Rozpocet-ZTI" xfId="774"/>
    <cellStyle name="R_type 2_D.1.4.B_Rozpocet-VZT" xfId="775"/>
    <cellStyle name="R_type 2_D.1.4.D.1_Rozpocet_SILNOPROUD" xfId="776"/>
    <cellStyle name="R_type 2_D.1.4.D.2_Rozpocet-SIL-TRAFOSTANICE" xfId="777"/>
    <cellStyle name="R_type 2_D.1.4.D.3_Rozpocet-SIL-BLESKOSVOD" xfId="778"/>
    <cellStyle name="R_type 2_D.1.4.G_Rozpocet-DA" xfId="779"/>
    <cellStyle name="R_type 2_D.1.4.H_Rozpocet-MaR" xfId="780"/>
    <cellStyle name="R_type 2_Jinonice_1.NP_OVV" xfId="781"/>
    <cellStyle name="R_type_D.1.4.A_Rozpocet-ZTI" xfId="782"/>
    <cellStyle name="rozpočet" xfId="783"/>
    <cellStyle name="Správně 2" xfId="784"/>
    <cellStyle name="Standard_aktuell" xfId="785"/>
    <cellStyle name="Stín+tučně" xfId="786"/>
    <cellStyle name="Stín+tučně 2" xfId="787"/>
    <cellStyle name="Stín+tučně 3" xfId="788"/>
    <cellStyle name="Stín+tučně 4" xfId="789"/>
    <cellStyle name="Stín+tučně_D.1.4.A_Rozpocet-ZTI" xfId="790"/>
    <cellStyle name="Stín+tučně+velké písmo" xfId="791"/>
    <cellStyle name="Stín+tučně+velké písmo 2" xfId="792"/>
    <cellStyle name="Stín+tučně+velké písmo 3" xfId="793"/>
    <cellStyle name="Stín+tučně+velké písmo 4" xfId="794"/>
    <cellStyle name="Stín+tučně+velké písmo_D.1.4.A_Rozpocet-ZTI" xfId="795"/>
    <cellStyle name="Styl 1" xfId="796"/>
    <cellStyle name="Styl 1 2" xfId="797"/>
    <cellStyle name="Styl 1 2 2" xfId="798"/>
    <cellStyle name="Styl 1 2 3" xfId="799"/>
    <cellStyle name="Styl 1 3" xfId="800"/>
    <cellStyle name="Styl 1 4" xfId="801"/>
    <cellStyle name="Styl 1 5" xfId="802"/>
    <cellStyle name="Style 1" xfId="803"/>
    <cellStyle name="Text upozornění 2" xfId="804"/>
    <cellStyle name="Tučně" xfId="805"/>
    <cellStyle name="Tučně 2" xfId="806"/>
    <cellStyle name="Tučně 3" xfId="807"/>
    <cellStyle name="Tučně 4" xfId="808"/>
    <cellStyle name="TYP ŘÁDKU_2" xfId="809"/>
    <cellStyle name="Vstup 2" xfId="810"/>
    <cellStyle name="Výpočet 2" xfId="811"/>
    <cellStyle name="Výstup 2" xfId="812"/>
    <cellStyle name="Vysvětlující text 2" xfId="813"/>
    <cellStyle name="Währung [0]_Tabelle1" xfId="814"/>
    <cellStyle name="Währung_Tabelle1" xfId="815"/>
    <cellStyle name="základní" xfId="816"/>
    <cellStyle name="základní 2" xfId="817"/>
    <cellStyle name="základní 2 2" xfId="818"/>
    <cellStyle name="základní 3" xfId="819"/>
    <cellStyle name="základní 4" xfId="820"/>
    <cellStyle name="Zvýraznění 1 2" xfId="821"/>
    <cellStyle name="Zvýraznění 2 2" xfId="822"/>
    <cellStyle name="Zvýraznění 3 2" xfId="823"/>
    <cellStyle name="Zvýraznění 4 2" xfId="824"/>
    <cellStyle name="Zvýraznění 5 2" xfId="825"/>
    <cellStyle name="Zvýraznění 6 2" xfId="8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plhal\Documents\Projekty%20rozpracovan&#233;\2009\3860_UJEP\F4\_Kaisler\Final\EPS-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P\ARCHIV\30041731_Praha,%20Kbely%20-%20budova%20po&#382;&#225;rn&#237;%20stanice%20-%20PD\ROZPO&#268;TY\HZS%20Kbely-SLB-rozpo&#269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adkova\senio&#345;i\2844-0_Basic-A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ově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EKV,brány,perimetr"/>
      <sheetName val="ISV-SVP,CCTV,MR,DT"/>
      <sheetName val="STA,JČ, SIR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r"/>
      <sheetName val="Intern"/>
      <sheetName val="RRC"/>
      <sheetName val="Basic"/>
      <sheetName val="2. Rozpočet - SO 05"/>
      <sheetName val="2. Rozpočet - SO 09"/>
      <sheetName val="2. Rozpočet - SO 10"/>
      <sheetName val="2. Rozpočet - SO 20"/>
      <sheetName val="2. Rozpočet - SO 11"/>
      <sheetName val="2. Rozpočet - SO 20-demolice"/>
    </sheetNames>
    <sheetDataSet>
      <sheetData sheetId="0"/>
      <sheetData sheetId="1"/>
      <sheetData sheetId="2"/>
      <sheetData sheetId="3">
        <row r="1">
          <cell r="J1" t="b">
            <v>1</v>
          </cell>
        </row>
        <row r="3">
          <cell r="J3" t="str">
            <v>MJ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view="pageBreakPreview" zoomScale="115" zoomScaleSheetLayoutView="115" workbookViewId="0">
      <selection activeCell="F19" sqref="F1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641</v>
      </c>
      <c r="B1" s="2"/>
      <c r="C1" s="2"/>
      <c r="D1" s="2"/>
      <c r="E1" s="2"/>
      <c r="F1" s="2"/>
      <c r="G1" s="2"/>
    </row>
    <row r="2" spans="1:57" ht="15.75">
      <c r="A2" s="3" t="s">
        <v>0</v>
      </c>
      <c r="B2" s="4"/>
      <c r="C2" s="538" t="s">
        <v>298</v>
      </c>
      <c r="D2" s="539"/>
      <c r="E2" s="540"/>
      <c r="F2" s="5" t="s">
        <v>1</v>
      </c>
      <c r="G2" s="6"/>
    </row>
    <row r="3" spans="1:57" ht="3" hidden="1" customHeight="1">
      <c r="A3" s="7"/>
      <c r="B3" s="8"/>
      <c r="C3" s="9"/>
      <c r="D3" s="9"/>
      <c r="E3" s="10"/>
      <c r="F3" s="11"/>
      <c r="G3" s="12"/>
    </row>
    <row r="4" spans="1:57" ht="12" customHeight="1">
      <c r="A4" s="13" t="s">
        <v>2</v>
      </c>
      <c r="B4" s="8"/>
      <c r="C4" s="188" t="s">
        <v>302</v>
      </c>
      <c r="D4" s="9"/>
      <c r="E4" s="10"/>
      <c r="F4" s="11" t="s">
        <v>3</v>
      </c>
      <c r="G4" s="14"/>
    </row>
    <row r="5" spans="1:57" ht="12.95" customHeight="1">
      <c r="A5" s="15" t="s">
        <v>210</v>
      </c>
      <c r="B5" s="16"/>
      <c r="C5" s="17" t="s">
        <v>299</v>
      </c>
      <c r="D5" s="18"/>
      <c r="E5" s="16"/>
      <c r="F5" s="11" t="s">
        <v>5</v>
      </c>
      <c r="G5" s="12"/>
    </row>
    <row r="6" spans="1:57" ht="12.95" customHeight="1">
      <c r="A6" s="13"/>
      <c r="B6" s="8"/>
      <c r="C6" s="9"/>
      <c r="D6" s="9"/>
      <c r="E6" s="10"/>
      <c r="F6" s="19" t="s">
        <v>7</v>
      </c>
      <c r="G6" s="20">
        <v>0</v>
      </c>
      <c r="O6" s="21"/>
    </row>
    <row r="7" spans="1:57" ht="12.95" customHeight="1">
      <c r="A7" s="22" t="s">
        <v>6</v>
      </c>
      <c r="B7" s="23"/>
      <c r="C7" s="199" t="s">
        <v>301</v>
      </c>
      <c r="D7" s="24"/>
      <c r="E7" s="24"/>
      <c r="F7" s="25" t="s">
        <v>8</v>
      </c>
      <c r="G7" s="20">
        <f>IF(PocetMJ=0,,ROUND((F30+F32)/PocetMJ,1))</f>
        <v>0</v>
      </c>
    </row>
    <row r="8" spans="1:57">
      <c r="A8" s="26" t="s">
        <v>9</v>
      </c>
      <c r="B8" s="11"/>
      <c r="C8" s="529" t="s">
        <v>300</v>
      </c>
      <c r="D8" s="529"/>
      <c r="E8" s="541"/>
      <c r="F8" s="27" t="s">
        <v>10</v>
      </c>
      <c r="G8" s="28"/>
      <c r="H8" s="29"/>
      <c r="I8" s="30"/>
    </row>
    <row r="9" spans="1:57">
      <c r="A9" s="26" t="s">
        <v>11</v>
      </c>
      <c r="B9" s="11"/>
      <c r="C9" s="529" t="str">
        <f>Projektant</f>
        <v>PAVEL PLHAL</v>
      </c>
      <c r="D9" s="529"/>
      <c r="E9" s="541"/>
      <c r="F9" s="11"/>
      <c r="G9" s="31"/>
      <c r="H9" s="32"/>
    </row>
    <row r="10" spans="1:57">
      <c r="A10" s="26" t="s">
        <v>12</v>
      </c>
      <c r="B10" s="11"/>
      <c r="C10" s="529" t="s">
        <v>72</v>
      </c>
      <c r="D10" s="529"/>
      <c r="E10" s="529"/>
      <c r="F10" s="33"/>
      <c r="G10" s="34"/>
      <c r="H10" s="35"/>
    </row>
    <row r="11" spans="1:57" ht="13.5" customHeight="1">
      <c r="A11" s="26" t="s">
        <v>13</v>
      </c>
      <c r="B11" s="11"/>
      <c r="C11" s="529" t="s">
        <v>72</v>
      </c>
      <c r="D11" s="529"/>
      <c r="E11" s="529"/>
      <c r="F11" s="36" t="s">
        <v>14</v>
      </c>
      <c r="G11" s="37"/>
      <c r="H11" s="32"/>
      <c r="BA11" s="38"/>
      <c r="BB11" s="38"/>
      <c r="BC11" s="38"/>
      <c r="BD11" s="38"/>
      <c r="BE11" s="38"/>
    </row>
    <row r="12" spans="1:57" ht="12.75" customHeight="1">
      <c r="A12" s="39" t="s">
        <v>15</v>
      </c>
      <c r="B12" s="8"/>
      <c r="C12" s="530"/>
      <c r="D12" s="530"/>
      <c r="E12" s="530"/>
      <c r="F12" s="40" t="s">
        <v>16</v>
      </c>
      <c r="G12" s="41"/>
      <c r="H12" s="32"/>
    </row>
    <row r="13" spans="1:57" ht="28.5" customHeight="1" thickBot="1">
      <c r="A13" s="42" t="s">
        <v>17</v>
      </c>
      <c r="B13" s="43"/>
      <c r="C13" s="43"/>
      <c r="D13" s="43"/>
      <c r="E13" s="44"/>
      <c r="F13" s="44"/>
      <c r="G13" s="45"/>
      <c r="H13" s="32"/>
    </row>
    <row r="14" spans="1:57" ht="17.25" customHeight="1" thickBot="1">
      <c r="A14" s="46" t="s">
        <v>18</v>
      </c>
      <c r="B14" s="47"/>
      <c r="C14" s="48"/>
      <c r="D14" s="49" t="s">
        <v>19</v>
      </c>
      <c r="E14" s="50"/>
      <c r="F14" s="50"/>
      <c r="G14" s="48"/>
    </row>
    <row r="15" spans="1:57" ht="15.95" customHeight="1">
      <c r="A15" s="51"/>
      <c r="B15" s="52" t="s">
        <v>20</v>
      </c>
      <c r="C15" s="53">
        <f>HSV</f>
        <v>0</v>
      </c>
      <c r="D15" s="54" t="str">
        <f>Rekapitulace!A23</f>
        <v>Zařízení staveniště</v>
      </c>
      <c r="E15" s="55"/>
      <c r="F15" s="56"/>
      <c r="G15" s="53">
        <f>Rekapitulace!I23</f>
        <v>0</v>
      </c>
    </row>
    <row r="16" spans="1:57" ht="15.95" customHeight="1">
      <c r="A16" s="51" t="s">
        <v>21</v>
      </c>
      <c r="B16" s="52" t="s">
        <v>22</v>
      </c>
      <c r="C16" s="53">
        <f>PSV</f>
        <v>0</v>
      </c>
      <c r="D16" s="7" t="str">
        <f>Rekapitulace!A24</f>
        <v>Provozní vlivy</v>
      </c>
      <c r="E16" s="57"/>
      <c r="F16" s="58"/>
      <c r="G16" s="53">
        <f>Rekapitulace!I24</f>
        <v>0</v>
      </c>
    </row>
    <row r="17" spans="1:7" ht="15.95" customHeight="1">
      <c r="A17" s="51" t="s">
        <v>23</v>
      </c>
      <c r="B17" s="52" t="s">
        <v>24</v>
      </c>
      <c r="C17" s="53">
        <f>Mont</f>
        <v>0</v>
      </c>
      <c r="D17" s="7"/>
      <c r="E17" s="57"/>
      <c r="F17" s="58"/>
      <c r="G17" s="53"/>
    </row>
    <row r="18" spans="1:7" ht="15.95" customHeight="1">
      <c r="A18" s="59" t="s">
        <v>25</v>
      </c>
      <c r="B18" s="60" t="s">
        <v>26</v>
      </c>
      <c r="C18" s="53">
        <f>Dodavka</f>
        <v>0</v>
      </c>
      <c r="D18" s="7"/>
      <c r="E18" s="57"/>
      <c r="F18" s="58"/>
      <c r="G18" s="53"/>
    </row>
    <row r="19" spans="1:7" ht="15.95" customHeight="1">
      <c r="A19" s="61" t="s">
        <v>27</v>
      </c>
      <c r="B19" s="52"/>
      <c r="C19" s="53">
        <f>SUM(C15:C18)</f>
        <v>0</v>
      </c>
      <c r="D19" s="7"/>
      <c r="E19" s="57"/>
      <c r="F19" s="58"/>
      <c r="G19" s="53"/>
    </row>
    <row r="20" spans="1:7" ht="15.95" customHeight="1">
      <c r="A20" s="61"/>
      <c r="B20" s="52"/>
      <c r="C20" s="53"/>
      <c r="D20" s="7"/>
      <c r="E20" s="57"/>
      <c r="F20" s="58"/>
      <c r="G20" s="53"/>
    </row>
    <row r="21" spans="1:7" ht="15.95" customHeight="1">
      <c r="A21" s="61" t="s">
        <v>28</v>
      </c>
      <c r="B21" s="52"/>
      <c r="C21" s="53">
        <f>HZS</f>
        <v>0</v>
      </c>
      <c r="D21" s="7"/>
      <c r="E21" s="57"/>
      <c r="F21" s="58"/>
      <c r="G21" s="53"/>
    </row>
    <row r="22" spans="1:7" ht="15.95" customHeight="1">
      <c r="A22" s="62" t="s">
        <v>29</v>
      </c>
      <c r="B22" s="63"/>
      <c r="C22" s="53">
        <f>C19+C21</f>
        <v>0</v>
      </c>
      <c r="D22" s="7" t="s">
        <v>30</v>
      </c>
      <c r="E22" s="57"/>
      <c r="F22" s="58"/>
      <c r="G22" s="53">
        <f>G23-SUM(G15:G21)</f>
        <v>0</v>
      </c>
    </row>
    <row r="23" spans="1:7" ht="15.95" customHeight="1" thickBot="1">
      <c r="A23" s="531" t="s">
        <v>31</v>
      </c>
      <c r="B23" s="532"/>
      <c r="C23" s="64">
        <f>C22+G23</f>
        <v>0</v>
      </c>
      <c r="D23" s="65" t="s">
        <v>32</v>
      </c>
      <c r="E23" s="66"/>
      <c r="F23" s="67"/>
      <c r="G23" s="53">
        <f>VRN</f>
        <v>0</v>
      </c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/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45">
        <v>44009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533">
        <f>C23-F32</f>
        <v>0</v>
      </c>
      <c r="G30" s="534"/>
    </row>
    <row r="31" spans="1:7">
      <c r="A31" s="82" t="s">
        <v>42</v>
      </c>
      <c r="B31" s="83"/>
      <c r="C31" s="84">
        <f>SazbaDPH1</f>
        <v>21</v>
      </c>
      <c r="D31" s="83" t="s">
        <v>43</v>
      </c>
      <c r="E31" s="85"/>
      <c r="F31" s="533">
        <f>ROUND(PRODUCT(F30,C31/100),0)</f>
        <v>0</v>
      </c>
      <c r="G31" s="534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533">
        <v>0</v>
      </c>
      <c r="G32" s="534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533">
        <f>ROUND(PRODUCT(F32,C33/100),0)</f>
        <v>0</v>
      </c>
      <c r="G33" s="534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535">
        <f>ROUND(SUM(F30:F33),0)</f>
        <v>0</v>
      </c>
      <c r="G34" s="536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4</v>
      </c>
    </row>
    <row r="37" spans="1:8" ht="14.25" customHeight="1">
      <c r="A37" s="92"/>
      <c r="B37" s="537"/>
      <c r="C37" s="537"/>
      <c r="D37" s="537"/>
      <c r="E37" s="537"/>
      <c r="F37" s="537"/>
      <c r="G37" s="537"/>
      <c r="H37" t="s">
        <v>4</v>
      </c>
    </row>
    <row r="38" spans="1:8" ht="12.75" customHeight="1">
      <c r="A38" s="93"/>
      <c r="B38" s="537"/>
      <c r="C38" s="537"/>
      <c r="D38" s="537"/>
      <c r="E38" s="537"/>
      <c r="F38" s="537"/>
      <c r="G38" s="537"/>
      <c r="H38" t="s">
        <v>4</v>
      </c>
    </row>
    <row r="39" spans="1:8">
      <c r="A39" s="93"/>
      <c r="B39" s="537"/>
      <c r="C39" s="537"/>
      <c r="D39" s="537"/>
      <c r="E39" s="537"/>
      <c r="F39" s="537"/>
      <c r="G39" s="537"/>
      <c r="H39" t="s">
        <v>4</v>
      </c>
    </row>
    <row r="40" spans="1:8">
      <c r="A40" s="93"/>
      <c r="B40" s="537"/>
      <c r="C40" s="537"/>
      <c r="D40" s="537"/>
      <c r="E40" s="537"/>
      <c r="F40" s="537"/>
      <c r="G40" s="537"/>
      <c r="H40" t="s">
        <v>4</v>
      </c>
    </row>
    <row r="41" spans="1:8">
      <c r="A41" s="93"/>
      <c r="B41" s="537"/>
      <c r="C41" s="537"/>
      <c r="D41" s="537"/>
      <c r="E41" s="537"/>
      <c r="F41" s="537"/>
      <c r="G41" s="537"/>
      <c r="H41" t="s">
        <v>4</v>
      </c>
    </row>
    <row r="42" spans="1:8">
      <c r="A42" s="93"/>
      <c r="B42" s="537"/>
      <c r="C42" s="537"/>
      <c r="D42" s="537"/>
      <c r="E42" s="537"/>
      <c r="F42" s="537"/>
      <c r="G42" s="537"/>
      <c r="H42" t="s">
        <v>4</v>
      </c>
    </row>
    <row r="43" spans="1:8">
      <c r="A43" s="93"/>
      <c r="B43" s="537"/>
      <c r="C43" s="537"/>
      <c r="D43" s="537"/>
      <c r="E43" s="537"/>
      <c r="F43" s="537"/>
      <c r="G43" s="537"/>
      <c r="H43" t="s">
        <v>4</v>
      </c>
    </row>
    <row r="44" spans="1:8">
      <c r="A44" s="93"/>
      <c r="B44" s="537"/>
      <c r="C44" s="537"/>
      <c r="D44" s="537"/>
      <c r="E44" s="537"/>
      <c r="F44" s="537"/>
      <c r="G44" s="537"/>
      <c r="H44" t="s">
        <v>4</v>
      </c>
    </row>
    <row r="45" spans="1:8" ht="0.75" customHeight="1">
      <c r="A45" s="93"/>
      <c r="B45" s="537"/>
      <c r="C45" s="537"/>
      <c r="D45" s="537"/>
      <c r="E45" s="537"/>
      <c r="F45" s="537"/>
      <c r="G45" s="537"/>
      <c r="H45" t="s">
        <v>4</v>
      </c>
    </row>
    <row r="46" spans="1:8">
      <c r="B46" s="528"/>
      <c r="C46" s="528"/>
      <c r="D46" s="528"/>
      <c r="E46" s="528"/>
      <c r="F46" s="528"/>
      <c r="G46" s="528"/>
    </row>
    <row r="47" spans="1:8">
      <c r="B47" s="528"/>
      <c r="C47" s="528"/>
      <c r="D47" s="528"/>
      <c r="E47" s="528"/>
      <c r="F47" s="528"/>
      <c r="G47" s="528"/>
    </row>
    <row r="48" spans="1:8">
      <c r="B48" s="528"/>
      <c r="C48" s="528"/>
      <c r="D48" s="528"/>
      <c r="E48" s="528"/>
      <c r="F48" s="528"/>
      <c r="G48" s="528"/>
    </row>
    <row r="49" spans="2:7">
      <c r="B49" s="528"/>
      <c r="C49" s="528"/>
      <c r="D49" s="528"/>
      <c r="E49" s="528"/>
      <c r="F49" s="528"/>
      <c r="G49" s="528"/>
    </row>
    <row r="50" spans="2:7">
      <c r="B50" s="528"/>
      <c r="C50" s="528"/>
      <c r="D50" s="528"/>
      <c r="E50" s="528"/>
      <c r="F50" s="528"/>
      <c r="G50" s="528"/>
    </row>
    <row r="51" spans="2:7">
      <c r="B51" s="528"/>
      <c r="C51" s="528"/>
      <c r="D51" s="528"/>
      <c r="E51" s="528"/>
      <c r="F51" s="528"/>
      <c r="G51" s="528"/>
    </row>
    <row r="52" spans="2:7">
      <c r="B52" s="528"/>
      <c r="C52" s="528"/>
      <c r="D52" s="528"/>
      <c r="E52" s="528"/>
      <c r="F52" s="528"/>
      <c r="G52" s="528"/>
    </row>
    <row r="53" spans="2:7">
      <c r="B53" s="528"/>
      <c r="C53" s="528"/>
      <c r="D53" s="528"/>
      <c r="E53" s="528"/>
      <c r="F53" s="528"/>
      <c r="G53" s="528"/>
    </row>
    <row r="54" spans="2:7">
      <c r="B54" s="528"/>
      <c r="C54" s="528"/>
      <c r="D54" s="528"/>
      <c r="E54" s="528"/>
      <c r="F54" s="528"/>
      <c r="G54" s="528"/>
    </row>
    <row r="55" spans="2:7">
      <c r="B55" s="528"/>
      <c r="C55" s="528"/>
      <c r="D55" s="528"/>
      <c r="E55" s="528"/>
      <c r="F55" s="528"/>
      <c r="G55" s="528"/>
    </row>
  </sheetData>
  <mergeCells count="23">
    <mergeCell ref="C2:E2"/>
    <mergeCell ref="B46:G46"/>
    <mergeCell ref="B47:G47"/>
    <mergeCell ref="B48:G48"/>
    <mergeCell ref="C8:E8"/>
    <mergeCell ref="C9:E9"/>
    <mergeCell ref="F31:G31"/>
    <mergeCell ref="B55:G55"/>
    <mergeCell ref="C10:E10"/>
    <mergeCell ref="C11:E11"/>
    <mergeCell ref="C12:E12"/>
    <mergeCell ref="A23:B23"/>
    <mergeCell ref="B51:G51"/>
    <mergeCell ref="F30:G30"/>
    <mergeCell ref="F32:G32"/>
    <mergeCell ref="F33:G33"/>
    <mergeCell ref="F34:G34"/>
    <mergeCell ref="B52:G52"/>
    <mergeCell ref="B53:G53"/>
    <mergeCell ref="B54:G54"/>
    <mergeCell ref="B37:G45"/>
    <mergeCell ref="B49:G49"/>
    <mergeCell ref="B50:G5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4294967293" verticalDpi="300" r:id="rId1"/>
  <headerFooter alignWithMargins="0">
    <oddFooter>&amp;LCenová soustava ÚRS&amp;R&amp;"Arial,Obyčejné"Strana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24"/>
  <sheetViews>
    <sheetView view="pageBreakPreview" zoomScale="115" zoomScaleSheetLayoutView="115" workbookViewId="0">
      <selection activeCell="K34" sqref="K34"/>
    </sheetView>
  </sheetViews>
  <sheetFormatPr defaultRowHeight="12.75"/>
  <sheetData>
    <row r="1" spans="1:8" s="198" customFormat="1">
      <c r="A1" s="174" t="s">
        <v>85</v>
      </c>
      <c r="B1" s="213"/>
      <c r="C1" s="204"/>
      <c r="D1" s="204"/>
      <c r="E1" s="214"/>
      <c r="F1" s="380"/>
      <c r="G1" s="215"/>
      <c r="H1" s="219"/>
    </row>
    <row r="2" spans="1:8" s="198" customFormat="1">
      <c r="A2" s="175" t="s">
        <v>86</v>
      </c>
      <c r="B2" s="213"/>
      <c r="C2" s="204"/>
      <c r="D2" s="204"/>
      <c r="E2" s="214"/>
      <c r="F2" s="380"/>
      <c r="G2" s="215"/>
      <c r="H2" s="219"/>
    </row>
    <row r="3" spans="1:8" s="198" customFormat="1">
      <c r="A3" s="175" t="s">
        <v>87</v>
      </c>
      <c r="B3" s="213"/>
      <c r="C3" s="204"/>
      <c r="D3" s="204"/>
      <c r="E3" s="214"/>
      <c r="F3" s="380"/>
      <c r="G3" s="215"/>
      <c r="H3" s="219"/>
    </row>
    <row r="4" spans="1:8" s="198" customFormat="1">
      <c r="A4" s="176" t="s">
        <v>88</v>
      </c>
      <c r="B4" s="213"/>
      <c r="C4" s="204"/>
      <c r="D4" s="204"/>
      <c r="E4" s="214"/>
      <c r="F4" s="380"/>
      <c r="G4" s="215"/>
      <c r="H4" s="219"/>
    </row>
    <row r="5" spans="1:8" s="198" customFormat="1">
      <c r="A5" s="177" t="s">
        <v>89</v>
      </c>
      <c r="B5" s="213"/>
      <c r="C5" s="204"/>
      <c r="D5" s="204"/>
      <c r="E5" s="214"/>
      <c r="F5" s="380"/>
      <c r="G5" s="215"/>
      <c r="H5" s="219"/>
    </row>
    <row r="6" spans="1:8" s="198" customFormat="1">
      <c r="A6" s="177" t="s">
        <v>90</v>
      </c>
      <c r="B6" s="213"/>
      <c r="C6" s="204"/>
      <c r="D6" s="204"/>
      <c r="E6" s="214"/>
      <c r="F6" s="380"/>
      <c r="G6" s="215"/>
      <c r="H6" s="219"/>
    </row>
    <row r="7" spans="1:8" s="198" customFormat="1">
      <c r="A7" s="177" t="s">
        <v>91</v>
      </c>
      <c r="B7" s="213"/>
      <c r="C7" s="204"/>
      <c r="D7" s="204"/>
      <c r="E7" s="214"/>
      <c r="F7" s="380"/>
      <c r="G7" s="215"/>
      <c r="H7" s="219"/>
    </row>
    <row r="8" spans="1:8" s="198" customFormat="1">
      <c r="A8" s="177" t="s">
        <v>92</v>
      </c>
      <c r="B8" s="213"/>
      <c r="C8" s="204"/>
      <c r="D8" s="204"/>
      <c r="E8" s="214"/>
      <c r="F8" s="380"/>
      <c r="G8" s="215"/>
      <c r="H8" s="219"/>
    </row>
    <row r="9" spans="1:8" s="198" customFormat="1">
      <c r="A9" s="177" t="s">
        <v>93</v>
      </c>
      <c r="B9" s="213"/>
      <c r="C9" s="204"/>
      <c r="D9" s="204"/>
      <c r="E9" s="214"/>
      <c r="F9" s="380"/>
      <c r="G9" s="215"/>
      <c r="H9" s="219"/>
    </row>
    <row r="10" spans="1:8" s="198" customFormat="1">
      <c r="A10" s="177" t="s">
        <v>94</v>
      </c>
      <c r="B10" s="213"/>
      <c r="C10" s="204"/>
      <c r="D10" s="204"/>
      <c r="E10" s="214"/>
      <c r="F10" s="380"/>
      <c r="G10" s="215"/>
      <c r="H10" s="219"/>
    </row>
    <row r="11" spans="1:8" s="198" customFormat="1">
      <c r="A11" s="178" t="s">
        <v>95</v>
      </c>
      <c r="B11" s="213"/>
      <c r="C11" s="204"/>
      <c r="D11" s="204"/>
      <c r="E11" s="214"/>
      <c r="F11" s="380"/>
      <c r="G11" s="215"/>
      <c r="H11" s="219"/>
    </row>
    <row r="12" spans="1:8" s="198" customFormat="1">
      <c r="A12" s="178" t="s">
        <v>96</v>
      </c>
      <c r="B12" s="213"/>
      <c r="C12" s="204"/>
      <c r="D12" s="204"/>
      <c r="E12" s="214"/>
      <c r="F12" s="380"/>
      <c r="G12" s="215"/>
      <c r="H12" s="219"/>
    </row>
    <row r="13" spans="1:8" s="198" customFormat="1">
      <c r="A13" s="178" t="s">
        <v>97</v>
      </c>
      <c r="B13" s="213"/>
      <c r="C13" s="204"/>
      <c r="D13" s="204"/>
      <c r="E13" s="214"/>
      <c r="F13" s="380"/>
      <c r="G13" s="215"/>
      <c r="H13" s="219"/>
    </row>
    <row r="14" spans="1:8" s="198" customFormat="1">
      <c r="A14" s="178" t="s">
        <v>98</v>
      </c>
      <c r="B14" s="213"/>
      <c r="C14" s="204"/>
      <c r="D14" s="204"/>
      <c r="E14" s="214"/>
      <c r="F14" s="380"/>
      <c r="G14" s="215"/>
      <c r="H14" s="219"/>
    </row>
    <row r="15" spans="1:8" s="198" customFormat="1">
      <c r="A15" s="175" t="s">
        <v>99</v>
      </c>
      <c r="B15" s="213"/>
      <c r="C15" s="204"/>
      <c r="D15" s="204"/>
      <c r="E15" s="214"/>
      <c r="F15" s="380"/>
      <c r="G15" s="215"/>
      <c r="H15" s="219"/>
    </row>
    <row r="16" spans="1:8" s="198" customFormat="1">
      <c r="A16" s="175" t="s">
        <v>100</v>
      </c>
      <c r="B16" s="213"/>
      <c r="C16" s="204"/>
      <c r="D16" s="204"/>
      <c r="E16" s="214"/>
      <c r="F16" s="380"/>
      <c r="G16" s="215"/>
      <c r="H16" s="219"/>
    </row>
    <row r="17" spans="1:8" s="198" customFormat="1">
      <c r="A17" s="175" t="s">
        <v>101</v>
      </c>
      <c r="B17" s="213"/>
      <c r="C17" s="204"/>
      <c r="D17" s="204"/>
      <c r="E17" s="214"/>
      <c r="F17" s="380"/>
      <c r="G17" s="215"/>
      <c r="H17" s="219"/>
    </row>
    <row r="18" spans="1:8" s="198" customFormat="1">
      <c r="A18" s="175" t="s">
        <v>102</v>
      </c>
      <c r="B18" s="213"/>
      <c r="C18" s="204"/>
      <c r="D18" s="204"/>
      <c r="E18" s="214"/>
      <c r="F18" s="380"/>
      <c r="G18" s="215"/>
      <c r="H18" s="219"/>
    </row>
    <row r="19" spans="1:8" s="198" customFormat="1">
      <c r="A19" s="175" t="s">
        <v>103</v>
      </c>
      <c r="B19" s="213"/>
      <c r="C19" s="204"/>
      <c r="D19" s="204"/>
      <c r="E19" s="214"/>
      <c r="F19" s="380"/>
      <c r="G19" s="215"/>
      <c r="H19" s="219"/>
    </row>
    <row r="20" spans="1:8" s="198" customFormat="1">
      <c r="A20" s="175" t="s">
        <v>104</v>
      </c>
      <c r="B20" s="213"/>
      <c r="C20" s="204"/>
      <c r="D20" s="204"/>
      <c r="E20" s="214"/>
      <c r="F20" s="380"/>
      <c r="G20" s="215"/>
      <c r="H20" s="219"/>
    </row>
    <row r="21" spans="1:8" s="198" customFormat="1">
      <c r="A21" s="216" t="s">
        <v>110</v>
      </c>
      <c r="B21" s="213"/>
      <c r="C21" s="204"/>
      <c r="D21" s="204"/>
      <c r="E21" s="214"/>
      <c r="F21" s="380"/>
      <c r="G21" s="215"/>
      <c r="H21" s="219"/>
    </row>
    <row r="22" spans="1:8" s="198" customFormat="1">
      <c r="A22" s="179" t="s">
        <v>105</v>
      </c>
      <c r="B22" s="213"/>
      <c r="C22" s="204"/>
      <c r="D22" s="204"/>
      <c r="E22" s="214"/>
      <c r="F22" s="380"/>
      <c r="G22" s="215"/>
      <c r="H22" s="219"/>
    </row>
    <row r="23" spans="1:8" s="198" customFormat="1">
      <c r="A23" s="177" t="s">
        <v>111</v>
      </c>
      <c r="B23" s="213"/>
      <c r="C23" s="204"/>
      <c r="D23" s="204"/>
      <c r="E23" s="214"/>
      <c r="F23" s="380"/>
      <c r="G23" s="215"/>
      <c r="H23" s="219"/>
    </row>
    <row r="24" spans="1:8" s="198" customFormat="1">
      <c r="A24" s="177" t="s">
        <v>106</v>
      </c>
      <c r="B24" s="213"/>
      <c r="C24" s="204"/>
      <c r="D24" s="204"/>
      <c r="E24" s="214"/>
      <c r="F24" s="380"/>
      <c r="G24" s="215"/>
      <c r="H24" s="21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>
    <pageSetUpPr fitToPage="1"/>
  </sheetPr>
  <dimension ref="A1:BE76"/>
  <sheetViews>
    <sheetView view="pageBreakPreview" zoomScale="115" zoomScaleNormal="115" zoomScaleSheetLayoutView="115" workbookViewId="0">
      <selection activeCell="K22" sqref="K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11" max="11" width="11.7109375" bestFit="1" customWidth="1"/>
  </cols>
  <sheetData>
    <row r="1" spans="1:11" ht="13.5" thickTop="1">
      <c r="A1" s="542"/>
      <c r="B1" s="543"/>
      <c r="C1" s="164" t="str">
        <f>CONCATENATE(cislostavby," ",nazevstavby)</f>
        <v>Stavba Brno-Královo Pole, MPS Lužánky, ulice Sportovní 4</v>
      </c>
      <c r="D1" s="94"/>
      <c r="E1" s="95"/>
      <c r="F1" s="94"/>
      <c r="G1" s="96" t="s">
        <v>47</v>
      </c>
      <c r="H1" s="97"/>
      <c r="I1" s="98"/>
    </row>
    <row r="2" spans="1:11" ht="13.5" thickBot="1">
      <c r="A2" s="544" t="s">
        <v>48</v>
      </c>
      <c r="B2" s="545"/>
      <c r="C2" s="165" t="str">
        <f>CONCATENATE(cisloobjektu," ",nazevobjektu)</f>
        <v>SO 01 STAVBA 25 METROVÉHO BAZÉNU MPS LUŽÁNKY</v>
      </c>
      <c r="D2" s="99"/>
      <c r="E2" s="100"/>
      <c r="F2" s="99"/>
      <c r="G2" s="546" t="str">
        <f>'Krycí list'!$C$2</f>
        <v>D.1.4F – ELEKTRONICKÉ KOMUNIKACE</v>
      </c>
      <c r="H2" s="547"/>
      <c r="I2" s="548"/>
    </row>
    <row r="3" spans="1:11" ht="13.5" thickTop="1">
      <c r="A3" s="74"/>
      <c r="B3" s="74"/>
      <c r="C3" s="74"/>
      <c r="D3" s="74"/>
      <c r="E3" s="74"/>
      <c r="F3" s="63"/>
      <c r="G3" s="74"/>
      <c r="H3" s="74"/>
      <c r="I3" s="74"/>
    </row>
    <row r="4" spans="1:11" ht="19.5" customHeight="1">
      <c r="A4" s="101" t="s">
        <v>49</v>
      </c>
      <c r="B4" s="102"/>
      <c r="C4" s="102"/>
      <c r="D4" s="102"/>
      <c r="E4" s="103"/>
      <c r="F4" s="102"/>
      <c r="G4" s="102"/>
      <c r="H4" s="102"/>
      <c r="I4" s="102"/>
    </row>
    <row r="5" spans="1:11" ht="13.5" thickBot="1">
      <c r="A5" s="74"/>
      <c r="B5" s="74"/>
      <c r="C5" s="74"/>
      <c r="D5" s="74"/>
      <c r="E5" s="74"/>
      <c r="F5" s="74"/>
      <c r="G5" s="74"/>
      <c r="H5" s="74"/>
      <c r="I5" s="74"/>
    </row>
    <row r="6" spans="1:11" s="32" customFormat="1" ht="13.5" thickBot="1">
      <c r="A6" s="104"/>
      <c r="B6" s="105" t="s">
        <v>50</v>
      </c>
      <c r="C6" s="105"/>
      <c r="D6" s="106"/>
      <c r="E6" s="107" t="s">
        <v>51</v>
      </c>
      <c r="F6" s="108" t="s">
        <v>52</v>
      </c>
      <c r="G6" s="108" t="s">
        <v>53</v>
      </c>
      <c r="H6" s="108" t="s">
        <v>54</v>
      </c>
      <c r="I6" s="109" t="s">
        <v>28</v>
      </c>
    </row>
    <row r="7" spans="1:11" s="32" customFormat="1">
      <c r="A7" s="141"/>
      <c r="B7" s="110" t="str">
        <f>UKS!C7</f>
        <v>UNIVERZÁLNÍ KABELÁŽNÍ SYSTÉM (UKS)</v>
      </c>
      <c r="C7" s="63"/>
      <c r="D7" s="111"/>
      <c r="E7" s="142" t="s">
        <v>4</v>
      </c>
      <c r="F7" s="143"/>
      <c r="G7" s="143">
        <f>SUM(UKS!G12:G61)+SUM(UKS!G116:G130)+SUM(UKS!G153:G158)+SUM(UKS!G167:G171)</f>
        <v>0</v>
      </c>
      <c r="H7" s="143">
        <f>SUM(UKS!G63:G114)+SUM(UKS!G132:G151)+SUM(UKS!G160:G165)+SUM(UKS!G173:G184)</f>
        <v>0</v>
      </c>
      <c r="I7" s="144">
        <f>SUM(UKS!G186:G197)</f>
        <v>0</v>
      </c>
      <c r="J7" s="218"/>
      <c r="K7" s="222"/>
    </row>
    <row r="8" spans="1:11" s="32" customFormat="1">
      <c r="A8" s="141"/>
      <c r="B8" s="110" t="str">
        <f>DVS!C7</f>
        <v>DOHLEDOVÝ VIDEO SYSTÉM (DVS)</v>
      </c>
      <c r="C8" s="63"/>
      <c r="D8" s="111"/>
      <c r="E8" s="142" t="s">
        <v>4</v>
      </c>
      <c r="F8" s="143"/>
      <c r="G8" s="143">
        <f>SUM(DVS!G12:G30)+SUM(DVS!G52:G59)+SUM(DVS!G72:G75)</f>
        <v>0</v>
      </c>
      <c r="H8" s="143">
        <f>SUM(DVS!G32:G50)+SUM(DVS!G61:G70)+SUM(DVS!G77:G87)</f>
        <v>0</v>
      </c>
      <c r="I8" s="144">
        <f>SUM(DVS!G89:G100)</f>
        <v>0</v>
      </c>
      <c r="J8" s="218"/>
      <c r="K8" s="222"/>
    </row>
    <row r="9" spans="1:11" s="362" customFormat="1">
      <c r="A9" s="356"/>
      <c r="B9" s="355" t="str">
        <f>PZTS!C7</f>
        <v>BEZPEČNOSTNÍ SYSTÉMY (PZTS)</v>
      </c>
      <c r="C9" s="357"/>
      <c r="D9" s="358"/>
      <c r="E9" s="359" t="s">
        <v>4</v>
      </c>
      <c r="F9" s="353"/>
      <c r="G9" s="353">
        <f>SUM(PZTS!G12:G33)+SUM(PZTS!G74:G82)</f>
        <v>0</v>
      </c>
      <c r="H9" s="353">
        <f>SUM(PZTS!G35:G72)+SUM(PZTS!G83:G105)</f>
        <v>0</v>
      </c>
      <c r="I9" s="354">
        <f>SUM(PZTS!G107:G118)</f>
        <v>0</v>
      </c>
      <c r="J9" s="360"/>
      <c r="K9" s="361"/>
    </row>
    <row r="10" spans="1:11" s="32" customFormat="1">
      <c r="A10" s="141"/>
      <c r="B10" s="110" t="str">
        <f>NV!C7</f>
        <v>NOUZOVÉ VOLÁNÍ (NV)</v>
      </c>
      <c r="C10" s="63"/>
      <c r="D10" s="111"/>
      <c r="E10" s="142" t="s">
        <v>4</v>
      </c>
      <c r="F10" s="143"/>
      <c r="G10" s="143">
        <f>SUM(NV!G12:G25)+SUM(NV!G43:G57)</f>
        <v>0</v>
      </c>
      <c r="H10" s="143">
        <f>SUM(NV!G27:G40)+SUM(NV!G59:G84)</f>
        <v>0</v>
      </c>
      <c r="I10" s="144">
        <f>SUM(NV!G86:G97)</f>
        <v>0</v>
      </c>
      <c r="J10" s="218"/>
      <c r="K10" s="222"/>
    </row>
    <row r="11" spans="1:11" s="32" customFormat="1">
      <c r="A11" s="141"/>
      <c r="B11" s="110" t="str">
        <f>JČ!C7</f>
        <v>JEDNOTNÝ ČAS (JČ)</v>
      </c>
      <c r="C11" s="63"/>
      <c r="D11" s="111"/>
      <c r="E11" s="142" t="s">
        <v>4</v>
      </c>
      <c r="F11" s="143"/>
      <c r="G11" s="143">
        <f>SUM(JČ!G12:G19)+SUM(JČ!G30:G46)</f>
        <v>0</v>
      </c>
      <c r="H11" s="143">
        <f>SUM(JČ!G21:G28)+SUM(JČ!G48:G95)</f>
        <v>0</v>
      </c>
      <c r="I11" s="144">
        <f>SUM(JČ!G97:G108)</f>
        <v>0</v>
      </c>
      <c r="J11" s="218"/>
      <c r="K11" s="222"/>
    </row>
    <row r="12" spans="1:11" s="32" customFormat="1">
      <c r="A12" s="141"/>
      <c r="B12" s="110" t="str">
        <f>PAOS!C7</f>
        <v>PLATEBNÍ A ODBAVOVACÍ SYSTÉM EKV (PAOS)</v>
      </c>
      <c r="C12" s="63"/>
      <c r="D12" s="111"/>
      <c r="E12" s="142" t="s">
        <v>4</v>
      </c>
      <c r="F12" s="143"/>
      <c r="G12" s="143">
        <f>SUM(PAOS!G12:G51)+SUM(PAOS!G86:G96)</f>
        <v>0</v>
      </c>
      <c r="H12" s="143">
        <f>SUM(PAOS!G54:G84)+SUM(PAOS!G98:G116)</f>
        <v>0</v>
      </c>
      <c r="I12" s="144">
        <f>SUM(PAOS!G118:G129)</f>
        <v>0</v>
      </c>
      <c r="J12" s="218"/>
      <c r="K12" s="222"/>
    </row>
    <row r="13" spans="1:11" s="32" customFormat="1">
      <c r="A13" s="141"/>
      <c r="B13" s="110" t="str">
        <f>MR!C7</f>
        <v>MÍSTNÍ ROZHLAS (MR)</v>
      </c>
      <c r="C13" s="63"/>
      <c r="D13" s="111"/>
      <c r="E13" s="142"/>
      <c r="F13" s="143"/>
      <c r="G13" s="143">
        <f>SUM(MR!G12:G33)+SUM(MR!G60:G68)</f>
        <v>0</v>
      </c>
      <c r="H13" s="143">
        <f>SUM(MR!G35:G58)+SUM(MR!G70:G88)</f>
        <v>0</v>
      </c>
      <c r="I13" s="144">
        <f>SUM(MR!G90:G101)</f>
        <v>0</v>
      </c>
      <c r="J13" s="218"/>
      <c r="K13" s="222"/>
    </row>
    <row r="14" spans="1:11" s="32" customFormat="1">
      <c r="A14" s="141"/>
      <c r="B14" s="355"/>
      <c r="C14" s="63"/>
      <c r="D14" s="111"/>
      <c r="E14" s="142"/>
      <c r="F14" s="143"/>
      <c r="G14" s="353"/>
      <c r="H14" s="353"/>
      <c r="I14" s="354"/>
    </row>
    <row r="15" spans="1:11" s="32" customFormat="1">
      <c r="A15" s="141"/>
      <c r="B15" s="110"/>
      <c r="C15" s="63"/>
      <c r="D15" s="111"/>
      <c r="E15" s="142"/>
      <c r="F15" s="143"/>
      <c r="G15" s="143"/>
      <c r="H15" s="143"/>
      <c r="I15" s="144"/>
    </row>
    <row r="16" spans="1:11" s="32" customFormat="1">
      <c r="A16" s="141"/>
      <c r="B16" s="110"/>
      <c r="C16" s="63"/>
      <c r="D16" s="111"/>
      <c r="E16" s="142"/>
      <c r="F16" s="143"/>
      <c r="G16" s="143"/>
      <c r="H16" s="143"/>
      <c r="I16" s="144"/>
    </row>
    <row r="17" spans="1:57" s="32" customFormat="1" ht="13.5" thickBot="1">
      <c r="A17" s="141"/>
      <c r="B17" s="110"/>
      <c r="C17" s="63"/>
      <c r="D17" s="111"/>
      <c r="E17" s="142"/>
      <c r="F17" s="143"/>
      <c r="G17" s="143"/>
      <c r="H17" s="143"/>
      <c r="I17" s="144"/>
    </row>
    <row r="18" spans="1:57" s="118" customFormat="1" ht="13.5" thickBot="1">
      <c r="A18" s="112"/>
      <c r="B18" s="113" t="s">
        <v>55</v>
      </c>
      <c r="C18" s="113"/>
      <c r="D18" s="114"/>
      <c r="E18" s="115">
        <f>SUM(E7:E17)</f>
        <v>0</v>
      </c>
      <c r="F18" s="116">
        <f>SUM(F7:F17)</f>
        <v>0</v>
      </c>
      <c r="G18" s="116">
        <f>SUM(G7:G17)</f>
        <v>0</v>
      </c>
      <c r="H18" s="116">
        <f>SUM(H7:H17)</f>
        <v>0</v>
      </c>
      <c r="I18" s="117">
        <f>SUM(I7:I17)</f>
        <v>0</v>
      </c>
      <c r="K18" s="223"/>
    </row>
    <row r="19" spans="1:57">
      <c r="A19" s="63"/>
      <c r="B19" s="63"/>
      <c r="C19" s="63"/>
      <c r="D19" s="63"/>
      <c r="E19" s="63"/>
      <c r="F19" s="63"/>
      <c r="G19" s="63"/>
      <c r="H19" s="63"/>
      <c r="I19" s="63"/>
    </row>
    <row r="20" spans="1:57" ht="19.5" customHeight="1">
      <c r="A20" s="102" t="s">
        <v>56</v>
      </c>
      <c r="B20" s="102"/>
      <c r="C20" s="102"/>
      <c r="D20" s="102"/>
      <c r="E20" s="102"/>
      <c r="F20" s="102"/>
      <c r="G20" s="119"/>
      <c r="H20" s="102"/>
      <c r="I20" s="102"/>
      <c r="BA20" s="38"/>
      <c r="BB20" s="38"/>
      <c r="BC20" s="38"/>
      <c r="BD20" s="38"/>
      <c r="BE20" s="38"/>
    </row>
    <row r="21" spans="1:57" ht="13.5" thickBot="1">
      <c r="A21" s="74"/>
      <c r="B21" s="74"/>
      <c r="C21" s="74"/>
      <c r="D21" s="74"/>
      <c r="E21" s="74"/>
      <c r="F21" s="74"/>
      <c r="G21" s="74"/>
      <c r="H21" s="74"/>
      <c r="I21" s="74"/>
    </row>
    <row r="22" spans="1:57">
      <c r="A22" s="68" t="s">
        <v>57</v>
      </c>
      <c r="B22" s="69"/>
      <c r="C22" s="69"/>
      <c r="D22" s="120"/>
      <c r="E22" s="121" t="s">
        <v>58</v>
      </c>
      <c r="F22" s="122" t="s">
        <v>59</v>
      </c>
      <c r="G22" s="123" t="s">
        <v>60</v>
      </c>
      <c r="H22" s="124"/>
      <c r="I22" s="125" t="s">
        <v>58</v>
      </c>
    </row>
    <row r="23" spans="1:57">
      <c r="A23" s="61" t="s">
        <v>70</v>
      </c>
      <c r="B23" s="52"/>
      <c r="C23" s="52"/>
      <c r="D23" s="126"/>
      <c r="E23" s="127">
        <v>0</v>
      </c>
      <c r="F23" s="128">
        <v>0</v>
      </c>
      <c r="G23" s="129">
        <f>CHOOSE(BA23+1,HSV+PSV,HSV+PSV+Mont,HSV+PSV+Dodavka+Mont,HSV,PSV,Mont,Dodavka,Mont+Dodavka,0)</f>
        <v>0</v>
      </c>
      <c r="H23" s="130"/>
      <c r="I23" s="131">
        <f>E23+F23*G23/100</f>
        <v>0</v>
      </c>
      <c r="BA23">
        <v>1</v>
      </c>
    </row>
    <row r="24" spans="1:57">
      <c r="A24" s="61" t="s">
        <v>71</v>
      </c>
      <c r="B24" s="52"/>
      <c r="C24" s="52"/>
      <c r="D24" s="126"/>
      <c r="E24" s="127">
        <v>0</v>
      </c>
      <c r="F24" s="128">
        <v>0</v>
      </c>
      <c r="G24" s="129">
        <f>CHOOSE(BA24+1,HSV+PSV,HSV+PSV+Mont,HSV+PSV+Dodavka+Mont,HSV,PSV,Mont,Dodavka,Mont+Dodavka,0)</f>
        <v>0</v>
      </c>
      <c r="H24" s="130"/>
      <c r="I24" s="131">
        <f>E24+F24*G24/100</f>
        <v>0</v>
      </c>
      <c r="BA24">
        <v>1</v>
      </c>
    </row>
    <row r="25" spans="1:57" ht="13.5" thickBot="1">
      <c r="A25" s="132"/>
      <c r="B25" s="133" t="s">
        <v>61</v>
      </c>
      <c r="C25" s="134"/>
      <c r="D25" s="135"/>
      <c r="E25" s="136"/>
      <c r="F25" s="137"/>
      <c r="G25" s="137"/>
      <c r="H25" s="549">
        <f>SUM(I23:I24)</f>
        <v>0</v>
      </c>
      <c r="I25" s="550"/>
    </row>
    <row r="27" spans="1:57">
      <c r="B27" s="118"/>
      <c r="F27" s="138"/>
      <c r="G27" s="139"/>
      <c r="H27" s="139"/>
      <c r="I27" s="140"/>
    </row>
    <row r="28" spans="1:57">
      <c r="F28" s="138"/>
      <c r="G28" s="139"/>
      <c r="H28" s="139"/>
      <c r="I28" s="140"/>
    </row>
    <row r="29" spans="1:57">
      <c r="F29" s="138"/>
      <c r="G29" s="139"/>
      <c r="H29" s="139"/>
      <c r="I29" s="140"/>
    </row>
    <row r="30" spans="1:57">
      <c r="F30" s="138"/>
      <c r="G30" s="139"/>
      <c r="H30" s="139"/>
      <c r="I30" s="140"/>
    </row>
    <row r="31" spans="1:57">
      <c r="F31" s="138"/>
      <c r="G31" s="139"/>
      <c r="H31" s="139"/>
      <c r="I31" s="140"/>
    </row>
    <row r="32" spans="1:57">
      <c r="F32" s="138"/>
      <c r="G32" s="139"/>
      <c r="H32" s="139"/>
      <c r="I32" s="140"/>
    </row>
    <row r="33" spans="6:9">
      <c r="F33" s="138"/>
      <c r="G33" s="139"/>
      <c r="H33" s="139"/>
      <c r="I33" s="140"/>
    </row>
    <row r="34" spans="6:9">
      <c r="F34" s="138"/>
      <c r="G34" s="139"/>
      <c r="H34" s="139"/>
      <c r="I34" s="140"/>
    </row>
    <row r="35" spans="6:9">
      <c r="F35" s="138"/>
      <c r="G35" s="139"/>
      <c r="H35" s="139"/>
      <c r="I35" s="140"/>
    </row>
    <row r="36" spans="6:9">
      <c r="F36" s="138"/>
      <c r="G36" s="139"/>
      <c r="H36" s="139"/>
      <c r="I36" s="140"/>
    </row>
    <row r="37" spans="6:9">
      <c r="F37" s="138"/>
      <c r="G37" s="139"/>
      <c r="H37" s="139"/>
      <c r="I37" s="140"/>
    </row>
    <row r="38" spans="6:9">
      <c r="F38" s="138"/>
      <c r="G38" s="139"/>
      <c r="H38" s="139"/>
      <c r="I38" s="140"/>
    </row>
    <row r="39" spans="6:9">
      <c r="F39" s="138"/>
      <c r="G39" s="139"/>
      <c r="H39" s="139"/>
      <c r="I39" s="140"/>
    </row>
    <row r="40" spans="6:9">
      <c r="F40" s="138"/>
      <c r="G40" s="139"/>
      <c r="H40" s="139"/>
      <c r="I40" s="140"/>
    </row>
    <row r="41" spans="6:9">
      <c r="F41" s="138"/>
      <c r="G41" s="139"/>
      <c r="H41" s="139"/>
      <c r="I41" s="140"/>
    </row>
    <row r="42" spans="6:9">
      <c r="F42" s="138"/>
      <c r="G42" s="139"/>
      <c r="H42" s="139"/>
      <c r="I42" s="140"/>
    </row>
    <row r="43" spans="6:9">
      <c r="F43" s="138"/>
      <c r="G43" s="139"/>
      <c r="H43" s="139"/>
      <c r="I43" s="140"/>
    </row>
    <row r="44" spans="6:9">
      <c r="F44" s="138"/>
      <c r="G44" s="139"/>
      <c r="H44" s="139"/>
      <c r="I44" s="140"/>
    </row>
    <row r="45" spans="6:9">
      <c r="F45" s="138"/>
      <c r="G45" s="139"/>
      <c r="H45" s="139"/>
      <c r="I45" s="140"/>
    </row>
    <row r="46" spans="6:9">
      <c r="F46" s="138"/>
      <c r="G46" s="139"/>
      <c r="H46" s="139"/>
      <c r="I46" s="140"/>
    </row>
    <row r="47" spans="6:9">
      <c r="F47" s="138"/>
      <c r="G47" s="139"/>
      <c r="H47" s="139"/>
      <c r="I47" s="140"/>
    </row>
    <row r="48" spans="6:9">
      <c r="F48" s="138"/>
      <c r="G48" s="139"/>
      <c r="H48" s="139"/>
      <c r="I48" s="140"/>
    </row>
    <row r="49" spans="6:9">
      <c r="F49" s="138"/>
      <c r="G49" s="139"/>
      <c r="H49" s="139"/>
      <c r="I49" s="140"/>
    </row>
    <row r="50" spans="6:9">
      <c r="F50" s="138"/>
      <c r="G50" s="139"/>
      <c r="H50" s="139"/>
      <c r="I50" s="140"/>
    </row>
    <row r="51" spans="6:9">
      <c r="F51" s="138"/>
      <c r="G51" s="139"/>
      <c r="H51" s="139"/>
      <c r="I51" s="140"/>
    </row>
    <row r="52" spans="6:9">
      <c r="F52" s="138"/>
      <c r="G52" s="139"/>
      <c r="H52" s="139"/>
      <c r="I52" s="140"/>
    </row>
    <row r="53" spans="6:9">
      <c r="F53" s="138"/>
      <c r="G53" s="139"/>
      <c r="H53" s="139"/>
      <c r="I53" s="140"/>
    </row>
    <row r="54" spans="6:9">
      <c r="F54" s="138"/>
      <c r="G54" s="139"/>
      <c r="H54" s="139"/>
      <c r="I54" s="140"/>
    </row>
    <row r="55" spans="6:9">
      <c r="F55" s="138"/>
      <c r="G55" s="139"/>
      <c r="H55" s="139"/>
      <c r="I55" s="140"/>
    </row>
    <row r="56" spans="6:9">
      <c r="F56" s="138"/>
      <c r="G56" s="139"/>
      <c r="H56" s="139"/>
      <c r="I56" s="140"/>
    </row>
    <row r="57" spans="6:9">
      <c r="F57" s="138"/>
      <c r="G57" s="139"/>
      <c r="H57" s="139"/>
      <c r="I57" s="140"/>
    </row>
    <row r="58" spans="6:9">
      <c r="F58" s="138"/>
      <c r="G58" s="139"/>
      <c r="H58" s="139"/>
      <c r="I58" s="140"/>
    </row>
    <row r="59" spans="6:9">
      <c r="F59" s="138"/>
      <c r="G59" s="139"/>
      <c r="H59" s="139"/>
      <c r="I59" s="140"/>
    </row>
    <row r="60" spans="6:9">
      <c r="F60" s="138"/>
      <c r="G60" s="139"/>
      <c r="H60" s="139"/>
      <c r="I60" s="140"/>
    </row>
    <row r="61" spans="6:9">
      <c r="F61" s="138"/>
      <c r="G61" s="139"/>
      <c r="H61" s="139"/>
      <c r="I61" s="140"/>
    </row>
    <row r="62" spans="6:9">
      <c r="F62" s="138"/>
      <c r="G62" s="139"/>
      <c r="H62" s="139"/>
      <c r="I62" s="140"/>
    </row>
    <row r="63" spans="6:9">
      <c r="F63" s="138"/>
      <c r="G63" s="139"/>
      <c r="H63" s="139"/>
      <c r="I63" s="140"/>
    </row>
    <row r="64" spans="6:9">
      <c r="F64" s="138"/>
      <c r="G64" s="139"/>
      <c r="H64" s="139"/>
      <c r="I64" s="140"/>
    </row>
    <row r="65" spans="6:9">
      <c r="F65" s="138"/>
      <c r="G65" s="139"/>
      <c r="H65" s="139"/>
      <c r="I65" s="140"/>
    </row>
    <row r="66" spans="6:9">
      <c r="F66" s="138"/>
      <c r="G66" s="139"/>
      <c r="H66" s="139"/>
      <c r="I66" s="140"/>
    </row>
    <row r="67" spans="6:9">
      <c r="F67" s="138"/>
      <c r="G67" s="139"/>
      <c r="H67" s="139"/>
      <c r="I67" s="140"/>
    </row>
    <row r="68" spans="6:9">
      <c r="F68" s="138"/>
      <c r="G68" s="139"/>
      <c r="H68" s="139"/>
      <c r="I68" s="140"/>
    </row>
    <row r="69" spans="6:9">
      <c r="F69" s="138"/>
      <c r="G69" s="139"/>
      <c r="H69" s="139"/>
      <c r="I69" s="140"/>
    </row>
    <row r="70" spans="6:9">
      <c r="F70" s="138"/>
      <c r="G70" s="139"/>
      <c r="H70" s="139"/>
      <c r="I70" s="140"/>
    </row>
    <row r="71" spans="6:9">
      <c r="F71" s="138"/>
      <c r="G71" s="139"/>
      <c r="H71" s="139"/>
      <c r="I71" s="140"/>
    </row>
    <row r="72" spans="6:9">
      <c r="F72" s="138"/>
      <c r="G72" s="139"/>
      <c r="H72" s="139"/>
      <c r="I72" s="140"/>
    </row>
    <row r="73" spans="6:9">
      <c r="F73" s="138"/>
      <c r="G73" s="139"/>
      <c r="H73" s="139"/>
      <c r="I73" s="140"/>
    </row>
    <row r="74" spans="6:9">
      <c r="F74" s="138"/>
      <c r="G74" s="139"/>
      <c r="H74" s="139"/>
      <c r="I74" s="140"/>
    </row>
    <row r="75" spans="6:9">
      <c r="F75" s="138"/>
      <c r="G75" s="139"/>
      <c r="H75" s="139"/>
      <c r="I75" s="140"/>
    </row>
    <row r="76" spans="6:9">
      <c r="F76" s="138"/>
      <c r="G76" s="139"/>
      <c r="H76" s="139"/>
      <c r="I76" s="140"/>
    </row>
  </sheetData>
  <mergeCells count="4">
    <mergeCell ref="A1:B1"/>
    <mergeCell ref="A2:B2"/>
    <mergeCell ref="G2:I2"/>
    <mergeCell ref="H25:I25"/>
  </mergeCells>
  <phoneticPr fontId="0" type="noConversion"/>
  <pageMargins left="0.59055118110236227" right="0.39370078740157483" top="0.59055118110236227" bottom="0.98425196850393704" header="0.19685039370078741" footer="0.51181102362204722"/>
  <pageSetup paperSize="9" firstPageNumber="2" fitToHeight="0" orientation="portrait" useFirstPageNumber="1" horizontalDpi="4294967293" verticalDpi="300" r:id="rId1"/>
  <headerFooter alignWithMargins="0">
    <oddFooter>&amp;L&amp;9Cenová soustava ÚRS&amp;R&amp;"Arial,Obyčejné"Strana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Q237"/>
  <sheetViews>
    <sheetView view="pageBreakPreview" zoomScaleSheetLayoutView="100" workbookViewId="0">
      <selection activeCell="C23" sqref="C23"/>
    </sheetView>
  </sheetViews>
  <sheetFormatPr defaultColWidth="9.140625" defaultRowHeight="12.75"/>
  <cols>
    <col min="1" max="1" width="4.42578125" style="160" customWidth="1"/>
    <col min="2" max="2" width="15" style="194" customWidth="1"/>
    <col min="3" max="3" width="67.85546875" style="147" customWidth="1"/>
    <col min="4" max="4" width="5.5703125" style="147" customWidth="1"/>
    <col min="5" max="5" width="9.42578125" style="159" customWidth="1"/>
    <col min="6" max="6" width="11.140625" style="381" customWidth="1"/>
    <col min="7" max="7" width="18.85546875" style="183" customWidth="1"/>
    <col min="8" max="8" width="11.7109375" style="219" customWidth="1"/>
    <col min="9" max="10" width="9.140625" style="146" customWidth="1"/>
    <col min="11" max="16384" width="9.140625" style="146"/>
  </cols>
  <sheetData>
    <row r="1" spans="1:246" ht="15.75">
      <c r="A1" s="551" t="s">
        <v>642</v>
      </c>
      <c r="B1" s="551"/>
      <c r="C1" s="551"/>
      <c r="D1" s="551"/>
      <c r="E1" s="551"/>
      <c r="F1" s="551"/>
      <c r="G1" s="551"/>
    </row>
    <row r="2" spans="1:246" ht="14.25" customHeight="1" thickBot="1">
      <c r="A2" s="148"/>
      <c r="B2" s="190"/>
      <c r="C2" s="149"/>
      <c r="D2" s="149"/>
      <c r="E2" s="157"/>
      <c r="F2" s="370"/>
      <c r="G2" s="184"/>
    </row>
    <row r="3" spans="1:246" ht="13.5" thickTop="1">
      <c r="A3" s="552" t="s">
        <v>46</v>
      </c>
      <c r="B3" s="553"/>
      <c r="C3" s="150" t="str">
        <f>CONCATENATE(cislostavby," ",nazevstavby)</f>
        <v>Stavba Brno-Královo Pole, MPS Lužánky, ulice Sportovní 4</v>
      </c>
      <c r="D3" s="151"/>
      <c r="E3" s="158" t="s">
        <v>62</v>
      </c>
      <c r="F3" s="371">
        <f>Rekapitulace!H1</f>
        <v>0</v>
      </c>
      <c r="G3" s="185"/>
    </row>
    <row r="4" spans="1:246" ht="13.5" thickBot="1">
      <c r="A4" s="554" t="s">
        <v>48</v>
      </c>
      <c r="B4" s="555"/>
      <c r="C4" s="152" t="str">
        <f>CONCATENATE(cisloobjektu," ",nazevobjektu)</f>
        <v>SO 01 STAVBA 25 METROVÉHO BAZÉNU MPS LUŽÁNKY</v>
      </c>
      <c r="D4" s="153"/>
      <c r="E4" s="556" t="str">
        <f>Rekapitulace!G2</f>
        <v>D.1.4F – ELEKTRONICKÉ KOMUNIKACE</v>
      </c>
      <c r="F4" s="557"/>
      <c r="G4" s="558"/>
    </row>
    <row r="5" spans="1:246" ht="13.5" thickTop="1">
      <c r="A5" s="154"/>
      <c r="B5" s="191"/>
      <c r="C5" s="155"/>
      <c r="D5" s="155"/>
      <c r="E5" s="156"/>
      <c r="F5" s="372"/>
      <c r="G5" s="186"/>
    </row>
    <row r="6" spans="1:246">
      <c r="A6" s="161" t="s">
        <v>63</v>
      </c>
      <c r="B6" s="192" t="s">
        <v>74</v>
      </c>
      <c r="C6" s="162" t="s">
        <v>75</v>
      </c>
      <c r="D6" s="162" t="s">
        <v>64</v>
      </c>
      <c r="E6" s="187" t="s">
        <v>65</v>
      </c>
      <c r="F6" s="373" t="s">
        <v>66</v>
      </c>
      <c r="G6" s="163" t="s">
        <v>67</v>
      </c>
    </row>
    <row r="7" spans="1:246" s="198" customFormat="1">
      <c r="A7" s="200" t="s">
        <v>68</v>
      </c>
      <c r="B7" s="201" t="s">
        <v>69</v>
      </c>
      <c r="C7" s="399" t="s">
        <v>426</v>
      </c>
      <c r="D7" s="172"/>
      <c r="E7" s="202"/>
      <c r="F7" s="374"/>
      <c r="G7" s="182"/>
      <c r="H7" s="219"/>
    </row>
    <row r="8" spans="1:246" s="417" customFormat="1">
      <c r="A8" s="414"/>
      <c r="B8" s="415"/>
      <c r="C8" s="423"/>
      <c r="D8" s="411"/>
      <c r="E8" s="412"/>
      <c r="F8" s="413"/>
      <c r="G8" s="413"/>
      <c r="H8" s="416"/>
    </row>
    <row r="9" spans="1:246" s="417" customFormat="1" ht="122.45" customHeight="1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46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46" s="198" customFormat="1" ht="12.75" customHeight="1">
      <c r="A11" s="200"/>
      <c r="B11" s="201"/>
      <c r="C11" s="171" t="s">
        <v>563</v>
      </c>
      <c r="D11" s="172"/>
      <c r="E11" s="173"/>
      <c r="F11" s="374"/>
      <c r="G11" s="182"/>
      <c r="H11" s="203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7"/>
      <c r="BI11" s="197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</row>
    <row r="12" spans="1:246" s="296" customFormat="1" ht="22.5">
      <c r="A12" s="442" t="s">
        <v>112</v>
      </c>
      <c r="B12" s="443" t="str">
        <f>CONCATENATE("PC",A12)</f>
        <v>PC001</v>
      </c>
      <c r="C12" s="425" t="s">
        <v>565</v>
      </c>
      <c r="D12" s="426" t="s">
        <v>628</v>
      </c>
      <c r="E12" s="294">
        <v>1</v>
      </c>
      <c r="F12" s="427"/>
      <c r="G12" s="297">
        <f t="shared" ref="G12:G33" si="0">E12*F12</f>
        <v>0</v>
      </c>
      <c r="H12" s="295"/>
    </row>
    <row r="13" spans="1:246" s="369" customFormat="1" ht="12.75" customHeight="1">
      <c r="A13" s="442" t="s">
        <v>113</v>
      </c>
      <c r="B13" s="443" t="str">
        <f>CONCATENATE("PC",A13)</f>
        <v>PC002</v>
      </c>
      <c r="C13" s="425" t="s">
        <v>223</v>
      </c>
      <c r="D13" s="426" t="s">
        <v>628</v>
      </c>
      <c r="E13" s="294">
        <v>1</v>
      </c>
      <c r="F13" s="427"/>
      <c r="G13" s="297">
        <f t="shared" si="0"/>
        <v>0</v>
      </c>
      <c r="H13" s="368"/>
    </row>
    <row r="14" spans="1:246" s="369" customFormat="1" ht="12.75" customHeight="1">
      <c r="A14" s="442" t="s">
        <v>114</v>
      </c>
      <c r="B14" s="443" t="str">
        <f t="shared" ref="B14:B33" si="1">CONCATENATE("PC",A14)</f>
        <v>PC003</v>
      </c>
      <c r="C14" s="425" t="s">
        <v>108</v>
      </c>
      <c r="D14" s="426" t="s">
        <v>628</v>
      </c>
      <c r="E14" s="294">
        <v>1</v>
      </c>
      <c r="F14" s="427"/>
      <c r="G14" s="297">
        <f t="shared" si="0"/>
        <v>0</v>
      </c>
      <c r="H14" s="368"/>
    </row>
    <row r="15" spans="1:246" s="369" customFormat="1" ht="12.75" customHeight="1">
      <c r="A15" s="442" t="s">
        <v>115</v>
      </c>
      <c r="B15" s="443" t="str">
        <f t="shared" si="1"/>
        <v>PC004</v>
      </c>
      <c r="C15" s="425" t="s">
        <v>224</v>
      </c>
      <c r="D15" s="426" t="s">
        <v>628</v>
      </c>
      <c r="E15" s="294">
        <v>50</v>
      </c>
      <c r="F15" s="427"/>
      <c r="G15" s="297">
        <f t="shared" si="0"/>
        <v>0</v>
      </c>
      <c r="H15" s="368"/>
    </row>
    <row r="16" spans="1:246" s="369" customFormat="1" ht="12.75" customHeight="1">
      <c r="A16" s="442" t="s">
        <v>116</v>
      </c>
      <c r="B16" s="443" t="str">
        <f t="shared" si="1"/>
        <v>PC005</v>
      </c>
      <c r="C16" s="425" t="s">
        <v>428</v>
      </c>
      <c r="D16" s="426" t="s">
        <v>628</v>
      </c>
      <c r="E16" s="294">
        <v>4</v>
      </c>
      <c r="F16" s="427"/>
      <c r="G16" s="297">
        <f t="shared" si="0"/>
        <v>0</v>
      </c>
      <c r="H16" s="368"/>
    </row>
    <row r="17" spans="1:8" s="369" customFormat="1" ht="12.75" customHeight="1">
      <c r="A17" s="442" t="s">
        <v>117</v>
      </c>
      <c r="B17" s="443" t="str">
        <f t="shared" si="1"/>
        <v>PC006</v>
      </c>
      <c r="C17" s="425" t="s">
        <v>225</v>
      </c>
      <c r="D17" s="426" t="s">
        <v>628</v>
      </c>
      <c r="E17" s="294">
        <v>4</v>
      </c>
      <c r="F17" s="427"/>
      <c r="G17" s="297">
        <f t="shared" si="0"/>
        <v>0</v>
      </c>
    </row>
    <row r="18" spans="1:8" s="369" customFormat="1" ht="12.75" customHeight="1">
      <c r="A18" s="442" t="s">
        <v>118</v>
      </c>
      <c r="B18" s="443" t="str">
        <f t="shared" si="1"/>
        <v>PC007</v>
      </c>
      <c r="C18" s="425" t="s">
        <v>226</v>
      </c>
      <c r="D18" s="426" t="s">
        <v>628</v>
      </c>
      <c r="E18" s="294">
        <v>1</v>
      </c>
      <c r="F18" s="427"/>
      <c r="G18" s="297">
        <f t="shared" si="0"/>
        <v>0</v>
      </c>
      <c r="H18" s="368"/>
    </row>
    <row r="19" spans="1:8" s="369" customFormat="1" ht="12.75" customHeight="1">
      <c r="A19" s="442" t="s">
        <v>119</v>
      </c>
      <c r="B19" s="443" t="str">
        <f t="shared" si="1"/>
        <v>PC008</v>
      </c>
      <c r="C19" s="425" t="s">
        <v>429</v>
      </c>
      <c r="D19" s="426" t="s">
        <v>628</v>
      </c>
      <c r="E19" s="294">
        <v>1</v>
      </c>
      <c r="F19" s="427"/>
      <c r="G19" s="297">
        <f t="shared" si="0"/>
        <v>0</v>
      </c>
      <c r="H19" s="368"/>
    </row>
    <row r="20" spans="1:8" s="369" customFormat="1" ht="12.75" customHeight="1">
      <c r="A20" s="442" t="s">
        <v>120</v>
      </c>
      <c r="B20" s="443" t="str">
        <f t="shared" si="1"/>
        <v>PC009</v>
      </c>
      <c r="C20" s="444" t="s">
        <v>109</v>
      </c>
      <c r="D20" s="452" t="s">
        <v>628</v>
      </c>
      <c r="E20" s="294">
        <v>1</v>
      </c>
      <c r="F20" s="297"/>
      <c r="G20" s="297">
        <f t="shared" si="0"/>
        <v>0</v>
      </c>
      <c r="H20" s="368"/>
    </row>
    <row r="21" spans="1:8" s="369" customFormat="1" ht="12.75" customHeight="1">
      <c r="A21" s="442" t="s">
        <v>121</v>
      </c>
      <c r="B21" s="443" t="str">
        <f t="shared" si="1"/>
        <v>PC010</v>
      </c>
      <c r="C21" s="444" t="s">
        <v>430</v>
      </c>
      <c r="D21" s="452" t="s">
        <v>628</v>
      </c>
      <c r="E21" s="294">
        <v>1</v>
      </c>
      <c r="F21" s="297"/>
      <c r="G21" s="297">
        <f t="shared" si="0"/>
        <v>0</v>
      </c>
      <c r="H21" s="368"/>
    </row>
    <row r="22" spans="1:8" s="369" customFormat="1" ht="12.75" customHeight="1">
      <c r="A22" s="442" t="s">
        <v>122</v>
      </c>
      <c r="B22" s="443" t="str">
        <f t="shared" si="1"/>
        <v>PC011</v>
      </c>
      <c r="C22" s="444" t="s">
        <v>566</v>
      </c>
      <c r="D22" s="452" t="s">
        <v>628</v>
      </c>
      <c r="E22" s="294">
        <v>1</v>
      </c>
      <c r="F22" s="297"/>
      <c r="G22" s="297">
        <f t="shared" si="0"/>
        <v>0</v>
      </c>
      <c r="H22" s="368"/>
    </row>
    <row r="23" spans="1:8" s="369" customFormat="1" ht="12.75" customHeight="1">
      <c r="A23" s="442" t="s">
        <v>123</v>
      </c>
      <c r="B23" s="443" t="str">
        <f t="shared" si="1"/>
        <v>PC012</v>
      </c>
      <c r="C23" s="444" t="s">
        <v>432</v>
      </c>
      <c r="D23" s="452" t="s">
        <v>628</v>
      </c>
      <c r="E23" s="294">
        <v>12</v>
      </c>
      <c r="F23" s="297"/>
      <c r="G23" s="297">
        <f t="shared" si="0"/>
        <v>0</v>
      </c>
      <c r="H23" s="368"/>
    </row>
    <row r="24" spans="1:8" s="369" customFormat="1" ht="12.75" customHeight="1">
      <c r="A24" s="442" t="s">
        <v>124</v>
      </c>
      <c r="B24" s="443" t="str">
        <f t="shared" si="1"/>
        <v>PC013</v>
      </c>
      <c r="C24" s="444" t="s">
        <v>433</v>
      </c>
      <c r="D24" s="452" t="s">
        <v>628</v>
      </c>
      <c r="E24" s="294">
        <v>12</v>
      </c>
      <c r="F24" s="297"/>
      <c r="G24" s="297">
        <f t="shared" si="0"/>
        <v>0</v>
      </c>
      <c r="H24" s="368"/>
    </row>
    <row r="25" spans="1:8" s="296" customFormat="1" ht="12.75" customHeight="1">
      <c r="A25" s="442" t="s">
        <v>125</v>
      </c>
      <c r="B25" s="443" t="str">
        <f t="shared" si="1"/>
        <v>PC014</v>
      </c>
      <c r="C25" s="460" t="s">
        <v>109</v>
      </c>
      <c r="D25" s="461" t="s">
        <v>628</v>
      </c>
      <c r="E25" s="462">
        <v>1</v>
      </c>
      <c r="F25" s="463"/>
      <c r="G25" s="464">
        <f t="shared" si="0"/>
        <v>0</v>
      </c>
      <c r="H25" s="295"/>
    </row>
    <row r="26" spans="1:8" s="296" customFormat="1" ht="12.75" customHeight="1">
      <c r="A26" s="442" t="s">
        <v>126</v>
      </c>
      <c r="B26" s="443" t="str">
        <f t="shared" si="1"/>
        <v>PC015</v>
      </c>
      <c r="C26" s="460" t="s">
        <v>215</v>
      </c>
      <c r="D26" s="465" t="s">
        <v>628</v>
      </c>
      <c r="E26" s="462">
        <v>2</v>
      </c>
      <c r="F26" s="466"/>
      <c r="G26" s="464">
        <f t="shared" si="0"/>
        <v>0</v>
      </c>
      <c r="H26" s="295"/>
    </row>
    <row r="27" spans="1:8" s="369" customFormat="1" ht="12.75" customHeight="1">
      <c r="A27" s="442" t="s">
        <v>127</v>
      </c>
      <c r="B27" s="443" t="str">
        <f t="shared" si="1"/>
        <v>PC016</v>
      </c>
      <c r="C27" s="460" t="s">
        <v>109</v>
      </c>
      <c r="D27" s="461" t="s">
        <v>628</v>
      </c>
      <c r="E27" s="462">
        <v>2</v>
      </c>
      <c r="F27" s="463"/>
      <c r="G27" s="463">
        <f t="shared" si="0"/>
        <v>0</v>
      </c>
      <c r="H27" s="368"/>
    </row>
    <row r="28" spans="1:8" s="296" customFormat="1" ht="12.75" customHeight="1">
      <c r="A28" s="442" t="s">
        <v>128</v>
      </c>
      <c r="B28" s="443" t="str">
        <f t="shared" si="1"/>
        <v>PC017</v>
      </c>
      <c r="C28" s="467" t="s">
        <v>216</v>
      </c>
      <c r="D28" s="465" t="s">
        <v>628</v>
      </c>
      <c r="E28" s="468">
        <v>48</v>
      </c>
      <c r="F28" s="469"/>
      <c r="G28" s="464">
        <f t="shared" si="0"/>
        <v>0</v>
      </c>
      <c r="H28" s="295"/>
    </row>
    <row r="29" spans="1:8" s="369" customFormat="1" ht="12.75" customHeight="1">
      <c r="A29" s="442" t="s">
        <v>129</v>
      </c>
      <c r="B29" s="443" t="str">
        <f t="shared" si="1"/>
        <v>PC018</v>
      </c>
      <c r="C29" s="460" t="s">
        <v>434</v>
      </c>
      <c r="D29" s="461" t="s">
        <v>628</v>
      </c>
      <c r="E29" s="468">
        <v>1</v>
      </c>
      <c r="F29" s="463"/>
      <c r="G29" s="463">
        <f t="shared" si="0"/>
        <v>0</v>
      </c>
      <c r="H29" s="368"/>
    </row>
    <row r="30" spans="1:8" s="296" customFormat="1" ht="12.75" customHeight="1">
      <c r="A30" s="442" t="s">
        <v>130</v>
      </c>
      <c r="B30" s="443" t="str">
        <f t="shared" si="1"/>
        <v>PC019</v>
      </c>
      <c r="C30" s="460" t="s">
        <v>217</v>
      </c>
      <c r="D30" s="461" t="s">
        <v>628</v>
      </c>
      <c r="E30" s="468">
        <v>4</v>
      </c>
      <c r="F30" s="463"/>
      <c r="G30" s="464">
        <f t="shared" si="0"/>
        <v>0</v>
      </c>
    </row>
    <row r="31" spans="1:8" s="296" customFormat="1" ht="12.75" customHeight="1">
      <c r="A31" s="442" t="s">
        <v>131</v>
      </c>
      <c r="B31" s="443" t="str">
        <f t="shared" si="1"/>
        <v>PC020</v>
      </c>
      <c r="C31" s="467" t="s">
        <v>572</v>
      </c>
      <c r="D31" s="465" t="s">
        <v>628</v>
      </c>
      <c r="E31" s="468">
        <v>6</v>
      </c>
      <c r="F31" s="469"/>
      <c r="G31" s="464">
        <f t="shared" si="0"/>
        <v>0</v>
      </c>
      <c r="H31" s="295"/>
    </row>
    <row r="32" spans="1:8" s="296" customFormat="1" ht="12.75" customHeight="1">
      <c r="A32" s="442" t="s">
        <v>132</v>
      </c>
      <c r="B32" s="443" t="str">
        <f t="shared" si="1"/>
        <v>PC021</v>
      </c>
      <c r="C32" s="467" t="s">
        <v>573</v>
      </c>
      <c r="D32" s="465" t="s">
        <v>628</v>
      </c>
      <c r="E32" s="468">
        <v>12</v>
      </c>
      <c r="F32" s="469"/>
      <c r="G32" s="464">
        <f t="shared" si="0"/>
        <v>0</v>
      </c>
      <c r="H32" s="295"/>
    </row>
    <row r="33" spans="1:246" s="369" customFormat="1" ht="45">
      <c r="A33" s="442" t="s">
        <v>133</v>
      </c>
      <c r="B33" s="443" t="str">
        <f t="shared" si="1"/>
        <v>PC022</v>
      </c>
      <c r="C33" s="467" t="s">
        <v>412</v>
      </c>
      <c r="D33" s="465" t="s">
        <v>628</v>
      </c>
      <c r="E33" s="462">
        <v>1</v>
      </c>
      <c r="F33" s="469"/>
      <c r="G33" s="463">
        <f t="shared" si="0"/>
        <v>0</v>
      </c>
      <c r="H33" s="368"/>
    </row>
    <row r="34" spans="1:246" s="198" customFormat="1" ht="12.75" customHeight="1">
      <c r="A34" s="200"/>
      <c r="B34" s="201"/>
      <c r="C34" s="171" t="s">
        <v>561</v>
      </c>
      <c r="D34" s="172"/>
      <c r="E34" s="173"/>
      <c r="F34" s="374"/>
      <c r="G34" s="182"/>
      <c r="H34" s="203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  <c r="BB34" s="196"/>
      <c r="BC34" s="196"/>
      <c r="BD34" s="196"/>
      <c r="BE34" s="196"/>
      <c r="BF34" s="196"/>
      <c r="BG34" s="196"/>
      <c r="BH34" s="197"/>
      <c r="BI34" s="197"/>
      <c r="BJ34" s="196"/>
      <c r="BK34" s="196"/>
      <c r="BL34" s="196"/>
      <c r="BM34" s="196"/>
      <c r="BN34" s="196"/>
      <c r="BO34" s="196"/>
      <c r="BP34" s="196"/>
      <c r="BQ34" s="196"/>
      <c r="BR34" s="196"/>
      <c r="BS34" s="196"/>
      <c r="BT34" s="196"/>
      <c r="BU34" s="196"/>
      <c r="BV34" s="196"/>
      <c r="BW34" s="196"/>
      <c r="BX34" s="196"/>
      <c r="BY34" s="196"/>
      <c r="BZ34" s="196"/>
      <c r="CA34" s="196"/>
      <c r="CB34" s="196"/>
      <c r="CC34" s="196"/>
      <c r="CD34" s="196"/>
      <c r="CE34" s="196"/>
      <c r="CF34" s="196"/>
      <c r="CG34" s="196"/>
      <c r="CH34" s="196"/>
      <c r="CI34" s="196"/>
      <c r="CJ34" s="196"/>
      <c r="CK34" s="196"/>
      <c r="CL34" s="196"/>
      <c r="CM34" s="196"/>
      <c r="CN34" s="196"/>
      <c r="CO34" s="196"/>
      <c r="CP34" s="196"/>
      <c r="CQ34" s="196"/>
      <c r="CR34" s="196"/>
      <c r="CS34" s="196"/>
      <c r="CT34" s="196"/>
      <c r="CU34" s="196"/>
      <c r="CV34" s="196"/>
      <c r="CW34" s="196"/>
      <c r="CX34" s="196"/>
      <c r="CY34" s="196"/>
      <c r="CZ34" s="196"/>
      <c r="DA34" s="196"/>
      <c r="DB34" s="196"/>
      <c r="DC34" s="196"/>
      <c r="DD34" s="196"/>
      <c r="DE34" s="196"/>
      <c r="DF34" s="196"/>
      <c r="DG34" s="196"/>
      <c r="DH34" s="196"/>
      <c r="DI34" s="196"/>
      <c r="DJ34" s="196"/>
      <c r="DK34" s="196"/>
      <c r="DL34" s="196"/>
      <c r="DM34" s="196"/>
      <c r="DN34" s="196"/>
      <c r="DO34" s="196"/>
      <c r="DP34" s="196"/>
      <c r="DQ34" s="196"/>
      <c r="DR34" s="196"/>
      <c r="DS34" s="196"/>
      <c r="DT34" s="196"/>
      <c r="DU34" s="196"/>
      <c r="DV34" s="196"/>
      <c r="DW34" s="196"/>
      <c r="DX34" s="196"/>
      <c r="DY34" s="196"/>
      <c r="DZ34" s="196"/>
      <c r="EA34" s="196"/>
      <c r="EB34" s="196"/>
      <c r="EC34" s="196"/>
      <c r="ED34" s="196"/>
      <c r="EE34" s="196"/>
      <c r="EF34" s="196"/>
      <c r="EG34" s="196"/>
      <c r="EH34" s="196"/>
      <c r="EI34" s="196"/>
      <c r="EJ34" s="196"/>
      <c r="EK34" s="196"/>
      <c r="EL34" s="196"/>
      <c r="EM34" s="196"/>
      <c r="EN34" s="196"/>
      <c r="EO34" s="196"/>
      <c r="EP34" s="196"/>
      <c r="EQ34" s="196"/>
      <c r="ER34" s="196"/>
      <c r="ES34" s="196"/>
      <c r="ET34" s="196"/>
      <c r="EU34" s="196"/>
      <c r="EV34" s="196"/>
      <c r="EW34" s="196"/>
      <c r="EX34" s="196"/>
      <c r="EY34" s="196"/>
      <c r="EZ34" s="196"/>
      <c r="FA34" s="196"/>
      <c r="FB34" s="196"/>
      <c r="FC34" s="196"/>
      <c r="FD34" s="196"/>
      <c r="FE34" s="196"/>
      <c r="FF34" s="196"/>
      <c r="FG34" s="196"/>
      <c r="FH34" s="196"/>
      <c r="FI34" s="196"/>
      <c r="FJ34" s="196"/>
      <c r="FK34" s="196"/>
      <c r="FL34" s="196"/>
      <c r="FM34" s="196"/>
      <c r="FN34" s="196"/>
      <c r="FO34" s="196"/>
      <c r="FP34" s="196"/>
      <c r="FQ34" s="196"/>
      <c r="FR34" s="196"/>
      <c r="FS34" s="196"/>
      <c r="FT34" s="196"/>
      <c r="FU34" s="196"/>
      <c r="FV34" s="196"/>
      <c r="FW34" s="196"/>
      <c r="FX34" s="196"/>
      <c r="FY34" s="196"/>
      <c r="FZ34" s="196"/>
      <c r="GA34" s="196"/>
      <c r="GB34" s="196"/>
      <c r="GC34" s="196"/>
      <c r="GD34" s="196"/>
      <c r="GE34" s="196"/>
      <c r="GF34" s="196"/>
      <c r="GG34" s="196"/>
      <c r="GH34" s="196"/>
      <c r="GI34" s="196"/>
      <c r="GJ34" s="196"/>
      <c r="GK34" s="196"/>
      <c r="GL34" s="196"/>
      <c r="GM34" s="196"/>
      <c r="GN34" s="196"/>
      <c r="GO34" s="196"/>
      <c r="GP34" s="196"/>
      <c r="GQ34" s="196"/>
      <c r="GR34" s="196"/>
      <c r="GS34" s="196"/>
      <c r="GT34" s="196"/>
      <c r="GU34" s="196"/>
      <c r="GV34" s="196"/>
      <c r="GW34" s="196"/>
      <c r="GX34" s="196"/>
      <c r="GY34" s="196"/>
      <c r="GZ34" s="196"/>
      <c r="HA34" s="196"/>
      <c r="HB34" s="196"/>
      <c r="HC34" s="196"/>
      <c r="HD34" s="196"/>
      <c r="HE34" s="196"/>
      <c r="HF34" s="196"/>
      <c r="HG34" s="196"/>
      <c r="HH34" s="196"/>
      <c r="HI34" s="196"/>
      <c r="HJ34" s="196"/>
      <c r="HK34" s="196"/>
      <c r="HL34" s="196"/>
      <c r="HM34" s="196"/>
      <c r="HN34" s="196"/>
      <c r="HO34" s="196"/>
      <c r="HP34" s="196"/>
      <c r="HQ34" s="196"/>
      <c r="HR34" s="196"/>
      <c r="HS34" s="196"/>
      <c r="HT34" s="196"/>
      <c r="HU34" s="196"/>
      <c r="HV34" s="196"/>
      <c r="HW34" s="196"/>
      <c r="HX34" s="196"/>
      <c r="HY34" s="196"/>
      <c r="HZ34" s="196"/>
      <c r="IA34" s="196"/>
      <c r="IB34" s="196"/>
      <c r="IC34" s="196"/>
      <c r="ID34" s="196"/>
      <c r="IE34" s="196"/>
      <c r="IF34" s="196"/>
      <c r="IG34" s="196"/>
      <c r="IH34" s="196"/>
      <c r="II34" s="196"/>
      <c r="IJ34" s="196"/>
      <c r="IK34" s="196"/>
      <c r="IL34" s="196"/>
    </row>
    <row r="35" spans="1:246" s="369" customFormat="1" ht="22.5">
      <c r="A35" s="442" t="s">
        <v>134</v>
      </c>
      <c r="B35" s="443" t="str">
        <f t="shared" ref="B35:B61" si="2">CONCATENATE("PC",A35)</f>
        <v>PC023</v>
      </c>
      <c r="C35" s="425" t="s">
        <v>282</v>
      </c>
      <c r="D35" s="426" t="s">
        <v>628</v>
      </c>
      <c r="E35" s="294">
        <v>1</v>
      </c>
      <c r="F35" s="427"/>
      <c r="G35" s="297">
        <f t="shared" ref="G35:G61" si="3">E35*F35</f>
        <v>0</v>
      </c>
      <c r="H35" s="368"/>
    </row>
    <row r="36" spans="1:246" s="369" customFormat="1" ht="12.75" customHeight="1">
      <c r="A36" s="442" t="s">
        <v>135</v>
      </c>
      <c r="B36" s="443" t="str">
        <f t="shared" si="2"/>
        <v>PC024</v>
      </c>
      <c r="C36" s="425" t="s">
        <v>223</v>
      </c>
      <c r="D36" s="426" t="s">
        <v>628</v>
      </c>
      <c r="E36" s="294">
        <v>1</v>
      </c>
      <c r="F36" s="427"/>
      <c r="G36" s="297">
        <f t="shared" si="3"/>
        <v>0</v>
      </c>
      <c r="H36" s="368"/>
    </row>
    <row r="37" spans="1:246" s="369" customFormat="1" ht="12.75" customHeight="1">
      <c r="A37" s="442" t="s">
        <v>136</v>
      </c>
      <c r="B37" s="443" t="str">
        <f t="shared" si="2"/>
        <v>PC025</v>
      </c>
      <c r="C37" s="425" t="s">
        <v>108</v>
      </c>
      <c r="D37" s="426" t="s">
        <v>628</v>
      </c>
      <c r="E37" s="294">
        <v>1</v>
      </c>
      <c r="F37" s="427"/>
      <c r="G37" s="297">
        <f t="shared" si="3"/>
        <v>0</v>
      </c>
      <c r="H37" s="368"/>
    </row>
    <row r="38" spans="1:246" s="369" customFormat="1" ht="12.75" customHeight="1">
      <c r="A38" s="442" t="s">
        <v>137</v>
      </c>
      <c r="B38" s="443" t="str">
        <f t="shared" si="2"/>
        <v>PC026</v>
      </c>
      <c r="C38" s="425" t="s">
        <v>224</v>
      </c>
      <c r="D38" s="426" t="s">
        <v>628</v>
      </c>
      <c r="E38" s="294">
        <v>100</v>
      </c>
      <c r="F38" s="427"/>
      <c r="G38" s="297">
        <f t="shared" si="3"/>
        <v>0</v>
      </c>
      <c r="H38" s="368"/>
    </row>
    <row r="39" spans="1:246" s="369" customFormat="1" ht="12.75" customHeight="1">
      <c r="A39" s="442" t="s">
        <v>138</v>
      </c>
      <c r="B39" s="443" t="str">
        <f t="shared" si="2"/>
        <v>PC027</v>
      </c>
      <c r="C39" s="425" t="s">
        <v>428</v>
      </c>
      <c r="D39" s="426" t="s">
        <v>628</v>
      </c>
      <c r="E39" s="294">
        <v>10</v>
      </c>
      <c r="F39" s="427"/>
      <c r="G39" s="297">
        <f t="shared" si="3"/>
        <v>0</v>
      </c>
      <c r="H39" s="368"/>
    </row>
    <row r="40" spans="1:246" s="369" customFormat="1" ht="12.75" customHeight="1">
      <c r="A40" s="442" t="s">
        <v>139</v>
      </c>
      <c r="B40" s="443" t="str">
        <f t="shared" si="2"/>
        <v>PC028</v>
      </c>
      <c r="C40" s="425" t="s">
        <v>225</v>
      </c>
      <c r="D40" s="426" t="s">
        <v>628</v>
      </c>
      <c r="E40" s="294">
        <v>10</v>
      </c>
      <c r="F40" s="427"/>
      <c r="G40" s="297">
        <f t="shared" si="3"/>
        <v>0</v>
      </c>
    </row>
    <row r="41" spans="1:246" s="369" customFormat="1" ht="12.75" customHeight="1">
      <c r="A41" s="442" t="s">
        <v>140</v>
      </c>
      <c r="B41" s="443" t="str">
        <f t="shared" si="2"/>
        <v>PC029</v>
      </c>
      <c r="C41" s="425" t="s">
        <v>226</v>
      </c>
      <c r="D41" s="426" t="s">
        <v>628</v>
      </c>
      <c r="E41" s="294">
        <v>1</v>
      </c>
      <c r="F41" s="427"/>
      <c r="G41" s="297">
        <f t="shared" si="3"/>
        <v>0</v>
      </c>
      <c r="H41" s="368"/>
    </row>
    <row r="42" spans="1:246" s="369" customFormat="1" ht="12.75" customHeight="1">
      <c r="A42" s="442" t="s">
        <v>141</v>
      </c>
      <c r="B42" s="443" t="str">
        <f t="shared" si="2"/>
        <v>PC030</v>
      </c>
      <c r="C42" s="425" t="s">
        <v>429</v>
      </c>
      <c r="D42" s="426" t="s">
        <v>628</v>
      </c>
      <c r="E42" s="294">
        <v>2</v>
      </c>
      <c r="F42" s="427"/>
      <c r="G42" s="297">
        <f t="shared" si="3"/>
        <v>0</v>
      </c>
      <c r="H42" s="368"/>
    </row>
    <row r="43" spans="1:246" s="369" customFormat="1" ht="12.75" customHeight="1">
      <c r="A43" s="442" t="s">
        <v>142</v>
      </c>
      <c r="B43" s="443" t="str">
        <f t="shared" si="2"/>
        <v>PC031</v>
      </c>
      <c r="C43" s="444" t="s">
        <v>109</v>
      </c>
      <c r="D43" s="452" t="s">
        <v>628</v>
      </c>
      <c r="E43" s="294">
        <v>2</v>
      </c>
      <c r="F43" s="297"/>
      <c r="G43" s="297">
        <f t="shared" si="3"/>
        <v>0</v>
      </c>
      <c r="H43" s="368"/>
    </row>
    <row r="44" spans="1:246" s="369" customFormat="1" ht="12.75" customHeight="1">
      <c r="A44" s="442" t="s">
        <v>143</v>
      </c>
      <c r="B44" s="443" t="str">
        <f t="shared" si="2"/>
        <v>PC032</v>
      </c>
      <c r="C44" s="444" t="s">
        <v>430</v>
      </c>
      <c r="D44" s="452" t="s">
        <v>628</v>
      </c>
      <c r="E44" s="294">
        <v>2</v>
      </c>
      <c r="F44" s="297"/>
      <c r="G44" s="297">
        <f t="shared" si="3"/>
        <v>0</v>
      </c>
      <c r="H44" s="368"/>
    </row>
    <row r="45" spans="1:246" s="369" customFormat="1" ht="12.75" customHeight="1">
      <c r="A45" s="442" t="s">
        <v>144</v>
      </c>
      <c r="B45" s="443" t="str">
        <f t="shared" si="2"/>
        <v>PC033</v>
      </c>
      <c r="C45" s="444" t="s">
        <v>431</v>
      </c>
      <c r="D45" s="452" t="s">
        <v>628</v>
      </c>
      <c r="E45" s="294">
        <v>1</v>
      </c>
      <c r="F45" s="297"/>
      <c r="G45" s="297">
        <f t="shared" si="3"/>
        <v>0</v>
      </c>
      <c r="H45" s="368"/>
    </row>
    <row r="46" spans="1:246" s="369" customFormat="1" ht="12.75" customHeight="1">
      <c r="A46" s="442" t="s">
        <v>145</v>
      </c>
      <c r="B46" s="443" t="str">
        <f t="shared" si="2"/>
        <v>PC034</v>
      </c>
      <c r="C46" s="444" t="s">
        <v>566</v>
      </c>
      <c r="D46" s="452" t="s">
        <v>628</v>
      </c>
      <c r="E46" s="294">
        <v>1</v>
      </c>
      <c r="F46" s="297"/>
      <c r="G46" s="297">
        <f t="shared" si="3"/>
        <v>0</v>
      </c>
      <c r="H46" s="368"/>
    </row>
    <row r="47" spans="1:246" s="369" customFormat="1" ht="12.75" customHeight="1">
      <c r="A47" s="442" t="s">
        <v>146</v>
      </c>
      <c r="B47" s="443" t="str">
        <f t="shared" si="2"/>
        <v>PC035</v>
      </c>
      <c r="C47" s="444" t="s">
        <v>432</v>
      </c>
      <c r="D47" s="452" t="s">
        <v>628</v>
      </c>
      <c r="E47" s="294">
        <v>36</v>
      </c>
      <c r="F47" s="297"/>
      <c r="G47" s="297">
        <f t="shared" si="3"/>
        <v>0</v>
      </c>
      <c r="H47" s="368"/>
    </row>
    <row r="48" spans="1:246" s="369" customFormat="1" ht="12.75" customHeight="1">
      <c r="A48" s="442" t="s">
        <v>147</v>
      </c>
      <c r="B48" s="443" t="str">
        <f t="shared" si="2"/>
        <v>PC036</v>
      </c>
      <c r="C48" s="444" t="s">
        <v>433</v>
      </c>
      <c r="D48" s="452" t="s">
        <v>628</v>
      </c>
      <c r="E48" s="294">
        <v>36</v>
      </c>
      <c r="F48" s="297"/>
      <c r="G48" s="297">
        <f t="shared" si="3"/>
        <v>0</v>
      </c>
      <c r="H48" s="368"/>
    </row>
    <row r="49" spans="1:246" s="296" customFormat="1" ht="12.75" customHeight="1">
      <c r="A49" s="442" t="s">
        <v>148</v>
      </c>
      <c r="B49" s="459" t="str">
        <f t="shared" si="2"/>
        <v>PC037</v>
      </c>
      <c r="C49" s="460" t="s">
        <v>109</v>
      </c>
      <c r="D49" s="461" t="s">
        <v>628</v>
      </c>
      <c r="E49" s="462">
        <v>2</v>
      </c>
      <c r="F49" s="463"/>
      <c r="G49" s="464">
        <f t="shared" si="3"/>
        <v>0</v>
      </c>
      <c r="H49" s="295"/>
    </row>
    <row r="50" spans="1:246" s="296" customFormat="1" ht="12.75" customHeight="1">
      <c r="A50" s="442" t="s">
        <v>149</v>
      </c>
      <c r="B50" s="459" t="str">
        <f t="shared" si="2"/>
        <v>PC038</v>
      </c>
      <c r="C50" s="460" t="s">
        <v>215</v>
      </c>
      <c r="D50" s="465" t="s">
        <v>628</v>
      </c>
      <c r="E50" s="462">
        <v>4</v>
      </c>
      <c r="F50" s="466"/>
      <c r="G50" s="464">
        <f t="shared" si="3"/>
        <v>0</v>
      </c>
      <c r="H50" s="295"/>
    </row>
    <row r="51" spans="1:246" s="369" customFormat="1" ht="12.75" customHeight="1">
      <c r="A51" s="442" t="s">
        <v>150</v>
      </c>
      <c r="B51" s="459" t="str">
        <f t="shared" si="2"/>
        <v>PC039</v>
      </c>
      <c r="C51" s="460" t="s">
        <v>109</v>
      </c>
      <c r="D51" s="461" t="s">
        <v>628</v>
      </c>
      <c r="E51" s="462">
        <v>4</v>
      </c>
      <c r="F51" s="463"/>
      <c r="G51" s="463">
        <f t="shared" si="3"/>
        <v>0</v>
      </c>
      <c r="H51" s="368"/>
    </row>
    <row r="52" spans="1:246" s="296" customFormat="1" ht="12.75" customHeight="1">
      <c r="A52" s="442" t="s">
        <v>151</v>
      </c>
      <c r="B52" s="459" t="str">
        <f t="shared" si="2"/>
        <v>PC040</v>
      </c>
      <c r="C52" s="467" t="s">
        <v>216</v>
      </c>
      <c r="D52" s="465" t="s">
        <v>628</v>
      </c>
      <c r="E52" s="468">
        <v>96</v>
      </c>
      <c r="F52" s="469"/>
      <c r="G52" s="464">
        <f t="shared" si="3"/>
        <v>0</v>
      </c>
      <c r="H52" s="295"/>
    </row>
    <row r="53" spans="1:246" s="369" customFormat="1" ht="12.75" customHeight="1">
      <c r="A53" s="442" t="s">
        <v>152</v>
      </c>
      <c r="B53" s="459" t="str">
        <f t="shared" si="2"/>
        <v>PC041</v>
      </c>
      <c r="C53" s="460" t="s">
        <v>434</v>
      </c>
      <c r="D53" s="461" t="s">
        <v>628</v>
      </c>
      <c r="E53" s="462">
        <v>1</v>
      </c>
      <c r="F53" s="463"/>
      <c r="G53" s="463">
        <f t="shared" si="3"/>
        <v>0</v>
      </c>
      <c r="H53" s="368"/>
    </row>
    <row r="54" spans="1:246" s="296" customFormat="1" ht="12.75" customHeight="1">
      <c r="A54" s="442" t="s">
        <v>153</v>
      </c>
      <c r="B54" s="459" t="str">
        <f t="shared" si="2"/>
        <v>PC042</v>
      </c>
      <c r="C54" s="467" t="s">
        <v>217</v>
      </c>
      <c r="D54" s="465" t="s">
        <v>628</v>
      </c>
      <c r="E54" s="462">
        <v>9</v>
      </c>
      <c r="F54" s="469"/>
      <c r="G54" s="464">
        <f t="shared" si="3"/>
        <v>0</v>
      </c>
    </row>
    <row r="55" spans="1:246" s="296" customFormat="1" ht="12.75" customHeight="1">
      <c r="A55" s="442" t="s">
        <v>154</v>
      </c>
      <c r="B55" s="459" t="str">
        <f t="shared" si="2"/>
        <v>PC043</v>
      </c>
      <c r="C55" s="467" t="s">
        <v>241</v>
      </c>
      <c r="D55" s="465" t="s">
        <v>628</v>
      </c>
      <c r="E55" s="462">
        <v>19</v>
      </c>
      <c r="F55" s="469"/>
      <c r="G55" s="464">
        <f t="shared" si="3"/>
        <v>0</v>
      </c>
    </row>
    <row r="56" spans="1:246" s="296" customFormat="1" ht="12.75" customHeight="1">
      <c r="A56" s="442" t="s">
        <v>155</v>
      </c>
      <c r="B56" s="459" t="str">
        <f t="shared" si="2"/>
        <v>PC044</v>
      </c>
      <c r="C56" s="467" t="s">
        <v>218</v>
      </c>
      <c r="D56" s="465" t="s">
        <v>628</v>
      </c>
      <c r="E56" s="462">
        <v>10</v>
      </c>
      <c r="F56" s="469"/>
      <c r="G56" s="464">
        <f t="shared" si="3"/>
        <v>0</v>
      </c>
      <c r="H56" s="295"/>
    </row>
    <row r="57" spans="1:246" s="296" customFormat="1" ht="12.75" customHeight="1">
      <c r="A57" s="442" t="s">
        <v>156</v>
      </c>
      <c r="B57" s="459" t="str">
        <f t="shared" si="2"/>
        <v>PC045</v>
      </c>
      <c r="C57" s="467" t="s">
        <v>219</v>
      </c>
      <c r="D57" s="465" t="s">
        <v>628</v>
      </c>
      <c r="E57" s="462">
        <v>20</v>
      </c>
      <c r="F57" s="469"/>
      <c r="G57" s="464">
        <f t="shared" si="3"/>
        <v>0</v>
      </c>
      <c r="H57" s="295"/>
    </row>
    <row r="58" spans="1:246" s="296" customFormat="1" ht="12.75" customHeight="1">
      <c r="A58" s="442" t="s">
        <v>157</v>
      </c>
      <c r="B58" s="459" t="str">
        <f t="shared" si="2"/>
        <v>PC046</v>
      </c>
      <c r="C58" s="467" t="s">
        <v>220</v>
      </c>
      <c r="D58" s="465" t="s">
        <v>628</v>
      </c>
      <c r="E58" s="462">
        <v>10</v>
      </c>
      <c r="F58" s="469"/>
      <c r="G58" s="464">
        <f t="shared" si="3"/>
        <v>0</v>
      </c>
      <c r="H58" s="295"/>
    </row>
    <row r="59" spans="1:246" s="296" customFormat="1" ht="12.75" customHeight="1">
      <c r="A59" s="442" t="s">
        <v>158</v>
      </c>
      <c r="B59" s="459" t="str">
        <f t="shared" si="2"/>
        <v>PC047</v>
      </c>
      <c r="C59" s="467" t="s">
        <v>221</v>
      </c>
      <c r="D59" s="465" t="s">
        <v>628</v>
      </c>
      <c r="E59" s="462">
        <v>20</v>
      </c>
      <c r="F59" s="469"/>
      <c r="G59" s="464">
        <f t="shared" si="3"/>
        <v>0</v>
      </c>
      <c r="H59" s="295"/>
    </row>
    <row r="60" spans="1:246" s="296" customFormat="1" ht="12.75" customHeight="1">
      <c r="A60" s="442" t="s">
        <v>159</v>
      </c>
      <c r="B60" s="459" t="str">
        <f t="shared" si="2"/>
        <v>PC048</v>
      </c>
      <c r="C60" s="467" t="s">
        <v>222</v>
      </c>
      <c r="D60" s="465" t="s">
        <v>628</v>
      </c>
      <c r="E60" s="462">
        <v>2</v>
      </c>
      <c r="F60" s="469"/>
      <c r="G60" s="464">
        <f t="shared" si="3"/>
        <v>0</v>
      </c>
      <c r="H60" s="295"/>
    </row>
    <row r="61" spans="1:246" s="369" customFormat="1" ht="45">
      <c r="A61" s="442" t="s">
        <v>160</v>
      </c>
      <c r="B61" s="459" t="str">
        <f t="shared" si="2"/>
        <v>PC049</v>
      </c>
      <c r="C61" s="467" t="s">
        <v>412</v>
      </c>
      <c r="D61" s="465" t="s">
        <v>628</v>
      </c>
      <c r="E61" s="462">
        <v>1</v>
      </c>
      <c r="F61" s="469"/>
      <c r="G61" s="463">
        <f t="shared" si="3"/>
        <v>0</v>
      </c>
      <c r="H61" s="368"/>
    </row>
    <row r="62" spans="1:246" s="198" customFormat="1" ht="12.75" customHeight="1">
      <c r="A62" s="200"/>
      <c r="B62" s="201"/>
      <c r="C62" s="171" t="s">
        <v>564</v>
      </c>
      <c r="D62" s="172"/>
      <c r="E62" s="382"/>
      <c r="F62" s="374"/>
      <c r="G62" s="182"/>
      <c r="H62" s="203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96"/>
      <c r="BC62" s="196"/>
      <c r="BD62" s="196"/>
      <c r="BE62" s="196"/>
      <c r="BF62" s="196"/>
      <c r="BG62" s="196"/>
      <c r="BH62" s="197"/>
      <c r="BI62" s="197"/>
      <c r="BJ62" s="196"/>
      <c r="BK62" s="196"/>
      <c r="BL62" s="196"/>
      <c r="BM62" s="196"/>
      <c r="BN62" s="196"/>
      <c r="BO62" s="196"/>
      <c r="BP62" s="196"/>
      <c r="BQ62" s="196"/>
      <c r="BR62" s="196"/>
      <c r="BS62" s="196"/>
      <c r="BT62" s="196"/>
      <c r="BU62" s="196"/>
      <c r="BV62" s="196"/>
      <c r="BW62" s="196"/>
      <c r="BX62" s="196"/>
      <c r="BY62" s="196"/>
      <c r="BZ62" s="196"/>
      <c r="CA62" s="196"/>
      <c r="CB62" s="196"/>
      <c r="CC62" s="196"/>
      <c r="CD62" s="196"/>
      <c r="CE62" s="196"/>
      <c r="CF62" s="196"/>
      <c r="CG62" s="196"/>
      <c r="CH62" s="196"/>
      <c r="CI62" s="196"/>
      <c r="CJ62" s="196"/>
      <c r="CK62" s="196"/>
      <c r="CL62" s="196"/>
      <c r="CM62" s="196"/>
      <c r="CN62" s="196"/>
      <c r="CO62" s="196"/>
      <c r="CP62" s="196"/>
      <c r="CQ62" s="196"/>
      <c r="CR62" s="196"/>
      <c r="CS62" s="196"/>
      <c r="CT62" s="196"/>
      <c r="CU62" s="196"/>
      <c r="CV62" s="196"/>
      <c r="CW62" s="196"/>
      <c r="CX62" s="196"/>
      <c r="CY62" s="196"/>
      <c r="CZ62" s="196"/>
      <c r="DA62" s="196"/>
      <c r="DB62" s="196"/>
      <c r="DC62" s="196"/>
      <c r="DD62" s="196"/>
      <c r="DE62" s="196"/>
      <c r="DF62" s="196"/>
      <c r="DG62" s="196"/>
      <c r="DH62" s="196"/>
      <c r="DI62" s="196"/>
      <c r="DJ62" s="196"/>
      <c r="DK62" s="196"/>
      <c r="DL62" s="196"/>
      <c r="DM62" s="196"/>
      <c r="DN62" s="196"/>
      <c r="DO62" s="196"/>
      <c r="DP62" s="196"/>
      <c r="DQ62" s="196"/>
      <c r="DR62" s="196"/>
      <c r="DS62" s="196"/>
      <c r="DT62" s="196"/>
      <c r="DU62" s="196"/>
      <c r="DV62" s="196"/>
      <c r="DW62" s="196"/>
      <c r="DX62" s="196"/>
      <c r="DY62" s="196"/>
      <c r="DZ62" s="196"/>
      <c r="EA62" s="196"/>
      <c r="EB62" s="196"/>
      <c r="EC62" s="196"/>
      <c r="ED62" s="196"/>
      <c r="EE62" s="196"/>
      <c r="EF62" s="196"/>
      <c r="EG62" s="196"/>
      <c r="EH62" s="196"/>
      <c r="EI62" s="196"/>
      <c r="EJ62" s="196"/>
      <c r="EK62" s="196"/>
      <c r="EL62" s="196"/>
      <c r="EM62" s="196"/>
      <c r="EN62" s="196"/>
      <c r="EO62" s="196"/>
      <c r="EP62" s="196"/>
      <c r="EQ62" s="196"/>
      <c r="ER62" s="196"/>
      <c r="ES62" s="196"/>
      <c r="ET62" s="196"/>
      <c r="EU62" s="196"/>
      <c r="EV62" s="196"/>
      <c r="EW62" s="196"/>
      <c r="EX62" s="196"/>
      <c r="EY62" s="196"/>
      <c r="EZ62" s="196"/>
      <c r="FA62" s="196"/>
      <c r="FB62" s="196"/>
      <c r="FC62" s="196"/>
      <c r="FD62" s="196"/>
      <c r="FE62" s="196"/>
      <c r="FF62" s="196"/>
      <c r="FG62" s="196"/>
      <c r="FH62" s="196"/>
      <c r="FI62" s="196"/>
      <c r="FJ62" s="196"/>
      <c r="FK62" s="196"/>
      <c r="FL62" s="196"/>
      <c r="FM62" s="196"/>
      <c r="FN62" s="196"/>
      <c r="FO62" s="196"/>
      <c r="FP62" s="196"/>
      <c r="FQ62" s="196"/>
      <c r="FR62" s="196"/>
      <c r="FS62" s="196"/>
      <c r="FT62" s="196"/>
      <c r="FU62" s="196"/>
      <c r="FV62" s="196"/>
      <c r="FW62" s="196"/>
      <c r="FX62" s="196"/>
      <c r="FY62" s="196"/>
      <c r="FZ62" s="196"/>
      <c r="GA62" s="196"/>
      <c r="GB62" s="196"/>
      <c r="GC62" s="196"/>
      <c r="GD62" s="196"/>
      <c r="GE62" s="196"/>
      <c r="GF62" s="196"/>
      <c r="GG62" s="196"/>
      <c r="GH62" s="196"/>
      <c r="GI62" s="196"/>
      <c r="GJ62" s="196"/>
      <c r="GK62" s="196"/>
      <c r="GL62" s="196"/>
      <c r="GM62" s="196"/>
      <c r="GN62" s="196"/>
      <c r="GO62" s="196"/>
      <c r="GP62" s="196"/>
      <c r="GQ62" s="196"/>
      <c r="GR62" s="196"/>
      <c r="GS62" s="196"/>
      <c r="GT62" s="196"/>
      <c r="GU62" s="196"/>
      <c r="GV62" s="196"/>
      <c r="GW62" s="196"/>
      <c r="GX62" s="196"/>
      <c r="GY62" s="196"/>
      <c r="GZ62" s="196"/>
      <c r="HA62" s="196"/>
      <c r="HB62" s="196"/>
      <c r="HC62" s="196"/>
      <c r="HD62" s="196"/>
      <c r="HE62" s="196"/>
      <c r="HF62" s="196"/>
      <c r="HG62" s="196"/>
      <c r="HH62" s="196"/>
      <c r="HI62" s="196"/>
      <c r="HJ62" s="196"/>
      <c r="HK62" s="196"/>
      <c r="HL62" s="196"/>
      <c r="HM62" s="196"/>
      <c r="HN62" s="196"/>
      <c r="HO62" s="196"/>
      <c r="HP62" s="196"/>
      <c r="HQ62" s="196"/>
      <c r="HR62" s="196"/>
      <c r="HS62" s="196"/>
      <c r="HT62" s="196"/>
      <c r="HU62" s="196"/>
      <c r="HV62" s="196"/>
      <c r="HW62" s="196"/>
      <c r="HX62" s="196"/>
      <c r="HY62" s="196"/>
      <c r="HZ62" s="196"/>
      <c r="IA62" s="196"/>
      <c r="IB62" s="196"/>
      <c r="IC62" s="196"/>
      <c r="ID62" s="196"/>
      <c r="IE62" s="196"/>
      <c r="IF62" s="196"/>
      <c r="IG62" s="196"/>
      <c r="IH62" s="196"/>
      <c r="II62" s="196"/>
      <c r="IJ62" s="196"/>
      <c r="IK62" s="196"/>
      <c r="IL62" s="196"/>
    </row>
    <row r="63" spans="1:246" s="369" customFormat="1" ht="22.5">
      <c r="A63" s="442" t="s">
        <v>161</v>
      </c>
      <c r="B63" s="443" t="str">
        <f t="shared" ref="B63:B85" si="4">CONCATENATE("PCM",A63)</f>
        <v>PCM050</v>
      </c>
      <c r="C63" s="425" t="s">
        <v>565</v>
      </c>
      <c r="D63" s="426" t="s">
        <v>628</v>
      </c>
      <c r="E63" s="294">
        <v>1</v>
      </c>
      <c r="F63" s="427"/>
      <c r="G63" s="297">
        <f t="shared" ref="G63:G85" si="5">E63*F63</f>
        <v>0</v>
      </c>
      <c r="H63" s="368"/>
    </row>
    <row r="64" spans="1:246" s="369" customFormat="1" ht="12.75" customHeight="1">
      <c r="A64" s="442" t="s">
        <v>162</v>
      </c>
      <c r="B64" s="443" t="str">
        <f t="shared" si="4"/>
        <v>PCM051</v>
      </c>
      <c r="C64" s="425" t="s">
        <v>223</v>
      </c>
      <c r="D64" s="426" t="s">
        <v>628</v>
      </c>
      <c r="E64" s="294">
        <v>1</v>
      </c>
      <c r="F64" s="427"/>
      <c r="G64" s="297">
        <f t="shared" si="5"/>
        <v>0</v>
      </c>
      <c r="H64" s="368"/>
    </row>
    <row r="65" spans="1:8" s="369" customFormat="1" ht="12.75" customHeight="1">
      <c r="A65" s="442" t="s">
        <v>163</v>
      </c>
      <c r="B65" s="443" t="str">
        <f t="shared" si="4"/>
        <v>PCM052</v>
      </c>
      <c r="C65" s="425" t="s">
        <v>108</v>
      </c>
      <c r="D65" s="426" t="s">
        <v>628</v>
      </c>
      <c r="E65" s="294">
        <v>1</v>
      </c>
      <c r="F65" s="427"/>
      <c r="G65" s="297">
        <f t="shared" si="5"/>
        <v>0</v>
      </c>
      <c r="H65" s="368"/>
    </row>
    <row r="66" spans="1:8" s="369" customFormat="1" ht="12.75" customHeight="1">
      <c r="A66" s="442" t="s">
        <v>164</v>
      </c>
      <c r="B66" s="443" t="str">
        <f t="shared" si="4"/>
        <v>PCM053</v>
      </c>
      <c r="C66" s="425" t="s">
        <v>224</v>
      </c>
      <c r="D66" s="426" t="s">
        <v>628</v>
      </c>
      <c r="E66" s="294">
        <v>50</v>
      </c>
      <c r="F66" s="427"/>
      <c r="G66" s="297">
        <f t="shared" si="5"/>
        <v>0</v>
      </c>
      <c r="H66" s="368"/>
    </row>
    <row r="67" spans="1:8" s="369" customFormat="1" ht="12.75" customHeight="1">
      <c r="A67" s="442" t="s">
        <v>165</v>
      </c>
      <c r="B67" s="443" t="str">
        <f t="shared" si="4"/>
        <v>PCM054</v>
      </c>
      <c r="C67" s="425" t="s">
        <v>428</v>
      </c>
      <c r="D67" s="426" t="s">
        <v>628</v>
      </c>
      <c r="E67" s="294">
        <v>4</v>
      </c>
      <c r="F67" s="427"/>
      <c r="G67" s="297">
        <f t="shared" si="5"/>
        <v>0</v>
      </c>
      <c r="H67" s="368"/>
    </row>
    <row r="68" spans="1:8" s="369" customFormat="1" ht="12.75" customHeight="1">
      <c r="A68" s="442" t="s">
        <v>166</v>
      </c>
      <c r="B68" s="443" t="str">
        <f t="shared" si="4"/>
        <v>PCM055</v>
      </c>
      <c r="C68" s="425" t="s">
        <v>225</v>
      </c>
      <c r="D68" s="426" t="s">
        <v>628</v>
      </c>
      <c r="E68" s="294">
        <v>4</v>
      </c>
      <c r="F68" s="427"/>
      <c r="G68" s="297">
        <f t="shared" si="5"/>
        <v>0</v>
      </c>
    </row>
    <row r="69" spans="1:8" s="369" customFormat="1" ht="12.75" customHeight="1">
      <c r="A69" s="442" t="s">
        <v>167</v>
      </c>
      <c r="B69" s="443" t="str">
        <f t="shared" si="4"/>
        <v>PCM056</v>
      </c>
      <c r="C69" s="425" t="s">
        <v>226</v>
      </c>
      <c r="D69" s="426" t="s">
        <v>628</v>
      </c>
      <c r="E69" s="294">
        <v>1</v>
      </c>
      <c r="F69" s="427"/>
      <c r="G69" s="297">
        <f t="shared" si="5"/>
        <v>0</v>
      </c>
      <c r="H69" s="368"/>
    </row>
    <row r="70" spans="1:8" s="369" customFormat="1" ht="12.75" customHeight="1">
      <c r="A70" s="442" t="s">
        <v>168</v>
      </c>
      <c r="B70" s="443" t="str">
        <f t="shared" si="4"/>
        <v>PCM057</v>
      </c>
      <c r="C70" s="425" t="s">
        <v>429</v>
      </c>
      <c r="D70" s="426" t="s">
        <v>628</v>
      </c>
      <c r="E70" s="294">
        <v>1</v>
      </c>
      <c r="F70" s="427"/>
      <c r="G70" s="297">
        <f t="shared" si="5"/>
        <v>0</v>
      </c>
      <c r="H70" s="368"/>
    </row>
    <row r="71" spans="1:8" s="369" customFormat="1" ht="12.75" customHeight="1">
      <c r="A71" s="442" t="s">
        <v>169</v>
      </c>
      <c r="B71" s="443" t="str">
        <f t="shared" si="4"/>
        <v>PCM058</v>
      </c>
      <c r="C71" s="444" t="s">
        <v>109</v>
      </c>
      <c r="D71" s="452" t="s">
        <v>628</v>
      </c>
      <c r="E71" s="294">
        <v>1</v>
      </c>
      <c r="F71" s="297"/>
      <c r="G71" s="297">
        <f t="shared" si="5"/>
        <v>0</v>
      </c>
      <c r="H71" s="368"/>
    </row>
    <row r="72" spans="1:8" s="369" customFormat="1" ht="12.75" customHeight="1">
      <c r="A72" s="442" t="s">
        <v>170</v>
      </c>
      <c r="B72" s="443" t="str">
        <f t="shared" si="4"/>
        <v>PCM059</v>
      </c>
      <c r="C72" s="444" t="s">
        <v>430</v>
      </c>
      <c r="D72" s="452" t="s">
        <v>628</v>
      </c>
      <c r="E72" s="294">
        <v>1</v>
      </c>
      <c r="F72" s="297"/>
      <c r="G72" s="297">
        <f t="shared" si="5"/>
        <v>0</v>
      </c>
      <c r="H72" s="368"/>
    </row>
    <row r="73" spans="1:8" s="369" customFormat="1" ht="12.75" customHeight="1">
      <c r="A73" s="442" t="s">
        <v>171</v>
      </c>
      <c r="B73" s="443" t="str">
        <f t="shared" si="4"/>
        <v>PCM060</v>
      </c>
      <c r="C73" s="444" t="s">
        <v>566</v>
      </c>
      <c r="D73" s="452" t="s">
        <v>628</v>
      </c>
      <c r="E73" s="294">
        <v>1</v>
      </c>
      <c r="F73" s="297"/>
      <c r="G73" s="297">
        <f t="shared" si="5"/>
        <v>0</v>
      </c>
      <c r="H73" s="368"/>
    </row>
    <row r="74" spans="1:8" s="369" customFormat="1" ht="12.75" customHeight="1">
      <c r="A74" s="442" t="s">
        <v>172</v>
      </c>
      <c r="B74" s="443" t="str">
        <f t="shared" si="4"/>
        <v>PCM061</v>
      </c>
      <c r="C74" s="444" t="s">
        <v>432</v>
      </c>
      <c r="D74" s="452" t="s">
        <v>628</v>
      </c>
      <c r="E74" s="294">
        <v>12</v>
      </c>
      <c r="F74" s="297"/>
      <c r="G74" s="297">
        <f t="shared" si="5"/>
        <v>0</v>
      </c>
      <c r="H74" s="368"/>
    </row>
    <row r="75" spans="1:8" s="369" customFormat="1" ht="12.75" customHeight="1">
      <c r="A75" s="442" t="s">
        <v>173</v>
      </c>
      <c r="B75" s="443" t="str">
        <f t="shared" si="4"/>
        <v>PCM062</v>
      </c>
      <c r="C75" s="444" t="s">
        <v>433</v>
      </c>
      <c r="D75" s="452" t="s">
        <v>628</v>
      </c>
      <c r="E75" s="294">
        <v>12</v>
      </c>
      <c r="F75" s="297"/>
      <c r="G75" s="297">
        <f t="shared" si="5"/>
        <v>0</v>
      </c>
      <c r="H75" s="368"/>
    </row>
    <row r="76" spans="1:8" s="296" customFormat="1" ht="12.75" customHeight="1">
      <c r="A76" s="442" t="s">
        <v>174</v>
      </c>
      <c r="B76" s="443" t="str">
        <f t="shared" si="4"/>
        <v>PCM063</v>
      </c>
      <c r="C76" s="460" t="s">
        <v>109</v>
      </c>
      <c r="D76" s="461" t="s">
        <v>628</v>
      </c>
      <c r="E76" s="462">
        <v>1</v>
      </c>
      <c r="F76" s="463"/>
      <c r="G76" s="464">
        <f t="shared" si="5"/>
        <v>0</v>
      </c>
      <c r="H76" s="295"/>
    </row>
    <row r="77" spans="1:8" s="296" customFormat="1" ht="12.75" customHeight="1">
      <c r="A77" s="442" t="s">
        <v>175</v>
      </c>
      <c r="B77" s="443" t="str">
        <f t="shared" si="4"/>
        <v>PCM064</v>
      </c>
      <c r="C77" s="460" t="s">
        <v>215</v>
      </c>
      <c r="D77" s="465" t="s">
        <v>628</v>
      </c>
      <c r="E77" s="462">
        <v>2</v>
      </c>
      <c r="F77" s="466"/>
      <c r="G77" s="464">
        <f t="shared" si="5"/>
        <v>0</v>
      </c>
      <c r="H77" s="295"/>
    </row>
    <row r="78" spans="1:8" s="369" customFormat="1" ht="12.75" customHeight="1">
      <c r="A78" s="442" t="s">
        <v>176</v>
      </c>
      <c r="B78" s="443" t="str">
        <f t="shared" si="4"/>
        <v>PCM065</v>
      </c>
      <c r="C78" s="460" t="s">
        <v>109</v>
      </c>
      <c r="D78" s="461" t="s">
        <v>628</v>
      </c>
      <c r="E78" s="462">
        <v>2</v>
      </c>
      <c r="F78" s="463"/>
      <c r="G78" s="463">
        <f t="shared" si="5"/>
        <v>0</v>
      </c>
      <c r="H78" s="368"/>
    </row>
    <row r="79" spans="1:8" s="296" customFormat="1" ht="12.75" customHeight="1">
      <c r="A79" s="442" t="s">
        <v>177</v>
      </c>
      <c r="B79" s="443" t="str">
        <f t="shared" si="4"/>
        <v>PCM066</v>
      </c>
      <c r="C79" s="467" t="s">
        <v>216</v>
      </c>
      <c r="D79" s="465" t="s">
        <v>628</v>
      </c>
      <c r="E79" s="468">
        <v>48</v>
      </c>
      <c r="F79" s="469"/>
      <c r="G79" s="464">
        <f t="shared" si="5"/>
        <v>0</v>
      </c>
      <c r="H79" s="295"/>
    </row>
    <row r="80" spans="1:8" s="369" customFormat="1" ht="12.75" customHeight="1">
      <c r="A80" s="442" t="s">
        <v>178</v>
      </c>
      <c r="B80" s="443" t="str">
        <f t="shared" si="4"/>
        <v>PCM067</v>
      </c>
      <c r="C80" s="460" t="s">
        <v>434</v>
      </c>
      <c r="D80" s="461" t="s">
        <v>628</v>
      </c>
      <c r="E80" s="462">
        <v>1</v>
      </c>
      <c r="F80" s="463"/>
      <c r="G80" s="463">
        <f t="shared" si="5"/>
        <v>0</v>
      </c>
      <c r="H80" s="368"/>
    </row>
    <row r="81" spans="1:246" s="296" customFormat="1" ht="12.75" customHeight="1">
      <c r="A81" s="442" t="s">
        <v>179</v>
      </c>
      <c r="B81" s="443" t="str">
        <f t="shared" si="4"/>
        <v>PCM068</v>
      </c>
      <c r="C81" s="467" t="s">
        <v>217</v>
      </c>
      <c r="D81" s="465" t="s">
        <v>628</v>
      </c>
      <c r="E81" s="462">
        <v>4</v>
      </c>
      <c r="F81" s="469"/>
      <c r="G81" s="464">
        <f t="shared" si="5"/>
        <v>0</v>
      </c>
    </row>
    <row r="82" spans="1:246" s="369" customFormat="1" ht="12.75" customHeight="1">
      <c r="A82" s="442" t="s">
        <v>180</v>
      </c>
      <c r="B82" s="443" t="str">
        <f t="shared" si="4"/>
        <v>PCM069</v>
      </c>
      <c r="C82" s="460" t="s">
        <v>572</v>
      </c>
      <c r="D82" s="461" t="s">
        <v>628</v>
      </c>
      <c r="E82" s="462">
        <v>6</v>
      </c>
      <c r="F82" s="463"/>
      <c r="G82" s="463">
        <f t="shared" si="5"/>
        <v>0</v>
      </c>
      <c r="H82" s="368"/>
    </row>
    <row r="83" spans="1:246" s="369" customFormat="1" ht="12.75" customHeight="1">
      <c r="A83" s="442" t="s">
        <v>181</v>
      </c>
      <c r="B83" s="443" t="str">
        <f t="shared" si="4"/>
        <v>PCM070</v>
      </c>
      <c r="C83" s="460" t="s">
        <v>573</v>
      </c>
      <c r="D83" s="461" t="s">
        <v>628</v>
      </c>
      <c r="E83" s="462">
        <v>12</v>
      </c>
      <c r="F83" s="463"/>
      <c r="G83" s="463">
        <f t="shared" si="5"/>
        <v>0</v>
      </c>
      <c r="H83" s="368"/>
    </row>
    <row r="84" spans="1:246" s="369" customFormat="1" ht="12.75" customHeight="1">
      <c r="A84" s="442" t="s">
        <v>182</v>
      </c>
      <c r="B84" s="443" t="str">
        <f t="shared" si="4"/>
        <v>PCM071</v>
      </c>
      <c r="C84" s="460" t="s">
        <v>574</v>
      </c>
      <c r="D84" s="461" t="s">
        <v>628</v>
      </c>
      <c r="E84" s="462">
        <v>6</v>
      </c>
      <c r="F84" s="463"/>
      <c r="G84" s="463">
        <f t="shared" si="5"/>
        <v>0</v>
      </c>
      <c r="H84" s="368"/>
    </row>
    <row r="85" spans="1:246" s="429" customFormat="1" ht="45">
      <c r="A85" s="442" t="s">
        <v>183</v>
      </c>
      <c r="B85" s="443" t="str">
        <f t="shared" si="4"/>
        <v>PCM072</v>
      </c>
      <c r="C85" s="425" t="s">
        <v>412</v>
      </c>
      <c r="D85" s="426" t="s">
        <v>628</v>
      </c>
      <c r="E85" s="294">
        <v>1</v>
      </c>
      <c r="F85" s="427"/>
      <c r="G85" s="297">
        <f t="shared" si="5"/>
        <v>0</v>
      </c>
      <c r="H85" s="428"/>
    </row>
    <row r="86" spans="1:246" s="198" customFormat="1" ht="12.75" customHeight="1">
      <c r="A86" s="200"/>
      <c r="B86" s="201"/>
      <c r="C86" s="171" t="s">
        <v>562</v>
      </c>
      <c r="D86" s="172"/>
      <c r="E86" s="382"/>
      <c r="F86" s="374"/>
      <c r="G86" s="182"/>
      <c r="H86" s="203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6"/>
      <c r="AO86" s="196"/>
      <c r="AP86" s="196"/>
      <c r="AQ86" s="196"/>
      <c r="AR86" s="196"/>
      <c r="AS86" s="196"/>
      <c r="AT86" s="196"/>
      <c r="AU86" s="196"/>
      <c r="AV86" s="196"/>
      <c r="AW86" s="196"/>
      <c r="AX86" s="196"/>
      <c r="AY86" s="196"/>
      <c r="AZ86" s="196"/>
      <c r="BA86" s="196"/>
      <c r="BB86" s="196"/>
      <c r="BC86" s="196"/>
      <c r="BD86" s="196"/>
      <c r="BE86" s="196"/>
      <c r="BF86" s="196"/>
      <c r="BG86" s="196"/>
      <c r="BH86" s="197"/>
      <c r="BI86" s="197"/>
      <c r="BJ86" s="196"/>
      <c r="BK86" s="196"/>
      <c r="BL86" s="196"/>
      <c r="BM86" s="196"/>
      <c r="BN86" s="196"/>
      <c r="BO86" s="196"/>
      <c r="BP86" s="196"/>
      <c r="BQ86" s="196"/>
      <c r="BR86" s="196"/>
      <c r="BS86" s="196"/>
      <c r="BT86" s="196"/>
      <c r="BU86" s="196"/>
      <c r="BV86" s="196"/>
      <c r="BW86" s="196"/>
      <c r="BX86" s="196"/>
      <c r="BY86" s="196"/>
      <c r="BZ86" s="196"/>
      <c r="CA86" s="196"/>
      <c r="CB86" s="196"/>
      <c r="CC86" s="196"/>
      <c r="CD86" s="196"/>
      <c r="CE86" s="196"/>
      <c r="CF86" s="196"/>
      <c r="CG86" s="196"/>
      <c r="CH86" s="196"/>
      <c r="CI86" s="196"/>
      <c r="CJ86" s="196"/>
      <c r="CK86" s="196"/>
      <c r="CL86" s="196"/>
      <c r="CM86" s="196"/>
      <c r="CN86" s="196"/>
      <c r="CO86" s="196"/>
      <c r="CP86" s="196"/>
      <c r="CQ86" s="196"/>
      <c r="CR86" s="196"/>
      <c r="CS86" s="196"/>
      <c r="CT86" s="196"/>
      <c r="CU86" s="196"/>
      <c r="CV86" s="196"/>
      <c r="CW86" s="196"/>
      <c r="CX86" s="196"/>
      <c r="CY86" s="196"/>
      <c r="CZ86" s="196"/>
      <c r="DA86" s="196"/>
      <c r="DB86" s="196"/>
      <c r="DC86" s="196"/>
      <c r="DD86" s="196"/>
      <c r="DE86" s="196"/>
      <c r="DF86" s="196"/>
      <c r="DG86" s="196"/>
      <c r="DH86" s="196"/>
      <c r="DI86" s="196"/>
      <c r="DJ86" s="196"/>
      <c r="DK86" s="196"/>
      <c r="DL86" s="196"/>
      <c r="DM86" s="196"/>
      <c r="DN86" s="196"/>
      <c r="DO86" s="196"/>
      <c r="DP86" s="196"/>
      <c r="DQ86" s="196"/>
      <c r="DR86" s="196"/>
      <c r="DS86" s="196"/>
      <c r="DT86" s="196"/>
      <c r="DU86" s="196"/>
      <c r="DV86" s="196"/>
      <c r="DW86" s="196"/>
      <c r="DX86" s="196"/>
      <c r="DY86" s="196"/>
      <c r="DZ86" s="196"/>
      <c r="EA86" s="196"/>
      <c r="EB86" s="196"/>
      <c r="EC86" s="196"/>
      <c r="ED86" s="196"/>
      <c r="EE86" s="196"/>
      <c r="EF86" s="196"/>
      <c r="EG86" s="196"/>
      <c r="EH86" s="196"/>
      <c r="EI86" s="196"/>
      <c r="EJ86" s="196"/>
      <c r="EK86" s="196"/>
      <c r="EL86" s="196"/>
      <c r="EM86" s="196"/>
      <c r="EN86" s="196"/>
      <c r="EO86" s="196"/>
      <c r="EP86" s="196"/>
      <c r="EQ86" s="196"/>
      <c r="ER86" s="196"/>
      <c r="ES86" s="196"/>
      <c r="ET86" s="196"/>
      <c r="EU86" s="196"/>
      <c r="EV86" s="196"/>
      <c r="EW86" s="196"/>
      <c r="EX86" s="196"/>
      <c r="EY86" s="196"/>
      <c r="EZ86" s="196"/>
      <c r="FA86" s="196"/>
      <c r="FB86" s="196"/>
      <c r="FC86" s="196"/>
      <c r="FD86" s="196"/>
      <c r="FE86" s="196"/>
      <c r="FF86" s="196"/>
      <c r="FG86" s="196"/>
      <c r="FH86" s="196"/>
      <c r="FI86" s="196"/>
      <c r="FJ86" s="196"/>
      <c r="FK86" s="196"/>
      <c r="FL86" s="196"/>
      <c r="FM86" s="196"/>
      <c r="FN86" s="196"/>
      <c r="FO86" s="196"/>
      <c r="FP86" s="196"/>
      <c r="FQ86" s="196"/>
      <c r="FR86" s="196"/>
      <c r="FS86" s="196"/>
      <c r="FT86" s="196"/>
      <c r="FU86" s="196"/>
      <c r="FV86" s="196"/>
      <c r="FW86" s="196"/>
      <c r="FX86" s="196"/>
      <c r="FY86" s="196"/>
      <c r="FZ86" s="196"/>
      <c r="GA86" s="196"/>
      <c r="GB86" s="196"/>
      <c r="GC86" s="196"/>
      <c r="GD86" s="196"/>
      <c r="GE86" s="196"/>
      <c r="GF86" s="196"/>
      <c r="GG86" s="196"/>
      <c r="GH86" s="196"/>
      <c r="GI86" s="196"/>
      <c r="GJ86" s="196"/>
      <c r="GK86" s="196"/>
      <c r="GL86" s="196"/>
      <c r="GM86" s="196"/>
      <c r="GN86" s="196"/>
      <c r="GO86" s="196"/>
      <c r="GP86" s="196"/>
      <c r="GQ86" s="196"/>
      <c r="GR86" s="196"/>
      <c r="GS86" s="196"/>
      <c r="GT86" s="196"/>
      <c r="GU86" s="196"/>
      <c r="GV86" s="196"/>
      <c r="GW86" s="196"/>
      <c r="GX86" s="196"/>
      <c r="GY86" s="196"/>
      <c r="GZ86" s="196"/>
      <c r="HA86" s="196"/>
      <c r="HB86" s="196"/>
      <c r="HC86" s="196"/>
      <c r="HD86" s="196"/>
      <c r="HE86" s="196"/>
      <c r="HF86" s="196"/>
      <c r="HG86" s="196"/>
      <c r="HH86" s="196"/>
      <c r="HI86" s="196"/>
      <c r="HJ86" s="196"/>
      <c r="HK86" s="196"/>
      <c r="HL86" s="196"/>
      <c r="HM86" s="196"/>
      <c r="HN86" s="196"/>
      <c r="HO86" s="196"/>
      <c r="HP86" s="196"/>
      <c r="HQ86" s="196"/>
      <c r="HR86" s="196"/>
      <c r="HS86" s="196"/>
      <c r="HT86" s="196"/>
      <c r="HU86" s="196"/>
      <c r="HV86" s="196"/>
      <c r="HW86" s="196"/>
      <c r="HX86" s="196"/>
      <c r="HY86" s="196"/>
      <c r="HZ86" s="196"/>
      <c r="IA86" s="196"/>
      <c r="IB86" s="196"/>
      <c r="IC86" s="196"/>
      <c r="ID86" s="196"/>
      <c r="IE86" s="196"/>
      <c r="IF86" s="196"/>
      <c r="IG86" s="196"/>
      <c r="IH86" s="196"/>
      <c r="II86" s="196"/>
      <c r="IJ86" s="196"/>
      <c r="IK86" s="196"/>
      <c r="IL86" s="196"/>
    </row>
    <row r="87" spans="1:246" s="369" customFormat="1" ht="22.5">
      <c r="A87" s="442" t="s">
        <v>184</v>
      </c>
      <c r="B87" s="443" t="str">
        <f>CONCATENATE("PCM",A87)</f>
        <v>PCM073</v>
      </c>
      <c r="C87" s="425" t="s">
        <v>282</v>
      </c>
      <c r="D87" s="426" t="s">
        <v>628</v>
      </c>
      <c r="E87" s="294">
        <v>1</v>
      </c>
      <c r="F87" s="427"/>
      <c r="G87" s="297">
        <f t="shared" ref="G87:G114" si="6">E87*F87</f>
        <v>0</v>
      </c>
      <c r="H87" s="368"/>
    </row>
    <row r="88" spans="1:246" s="369" customFormat="1">
      <c r="A88" s="442" t="s">
        <v>185</v>
      </c>
      <c r="B88" s="443" t="str">
        <f t="shared" ref="B88:B114" si="7">CONCATENATE("PCM",A88)</f>
        <v>PCM074</v>
      </c>
      <c r="C88" s="425" t="s">
        <v>223</v>
      </c>
      <c r="D88" s="426" t="s">
        <v>628</v>
      </c>
      <c r="E88" s="294">
        <v>1</v>
      </c>
      <c r="F88" s="427"/>
      <c r="G88" s="297">
        <f t="shared" si="6"/>
        <v>0</v>
      </c>
      <c r="H88" s="368"/>
    </row>
    <row r="89" spans="1:246" s="369" customFormat="1">
      <c r="A89" s="442" t="s">
        <v>186</v>
      </c>
      <c r="B89" s="443" t="str">
        <f t="shared" si="7"/>
        <v>PCM075</v>
      </c>
      <c r="C89" s="425" t="s">
        <v>108</v>
      </c>
      <c r="D89" s="426" t="s">
        <v>628</v>
      </c>
      <c r="E89" s="294">
        <v>1</v>
      </c>
      <c r="F89" s="427"/>
      <c r="G89" s="297">
        <f t="shared" si="6"/>
        <v>0</v>
      </c>
      <c r="H89" s="368"/>
    </row>
    <row r="90" spans="1:246" s="369" customFormat="1">
      <c r="A90" s="442" t="s">
        <v>187</v>
      </c>
      <c r="B90" s="443" t="str">
        <f t="shared" si="7"/>
        <v>PCM076</v>
      </c>
      <c r="C90" s="425" t="s">
        <v>224</v>
      </c>
      <c r="D90" s="426" t="s">
        <v>628</v>
      </c>
      <c r="E90" s="294">
        <v>100</v>
      </c>
      <c r="F90" s="427"/>
      <c r="G90" s="297">
        <f t="shared" si="6"/>
        <v>0</v>
      </c>
      <c r="H90" s="368"/>
    </row>
    <row r="91" spans="1:246" s="369" customFormat="1" ht="12.75" customHeight="1">
      <c r="A91" s="442" t="s">
        <v>188</v>
      </c>
      <c r="B91" s="443" t="str">
        <f t="shared" si="7"/>
        <v>PCM077</v>
      </c>
      <c r="C91" s="425" t="s">
        <v>428</v>
      </c>
      <c r="D91" s="426" t="s">
        <v>628</v>
      </c>
      <c r="E91" s="294">
        <v>10</v>
      </c>
      <c r="F91" s="427"/>
      <c r="G91" s="297">
        <f t="shared" si="6"/>
        <v>0</v>
      </c>
      <c r="H91" s="368"/>
    </row>
    <row r="92" spans="1:246" s="369" customFormat="1">
      <c r="A92" s="442" t="s">
        <v>189</v>
      </c>
      <c r="B92" s="443" t="str">
        <f t="shared" si="7"/>
        <v>PCM078</v>
      </c>
      <c r="C92" s="425" t="s">
        <v>225</v>
      </c>
      <c r="D92" s="426" t="s">
        <v>628</v>
      </c>
      <c r="E92" s="294">
        <v>10</v>
      </c>
      <c r="F92" s="427"/>
      <c r="G92" s="297">
        <f t="shared" si="6"/>
        <v>0</v>
      </c>
      <c r="H92" s="368"/>
    </row>
    <row r="93" spans="1:246" s="369" customFormat="1">
      <c r="A93" s="442" t="s">
        <v>190</v>
      </c>
      <c r="B93" s="443" t="str">
        <f t="shared" si="7"/>
        <v>PCM079</v>
      </c>
      <c r="C93" s="425" t="s">
        <v>226</v>
      </c>
      <c r="D93" s="426" t="s">
        <v>628</v>
      </c>
      <c r="E93" s="294">
        <v>1</v>
      </c>
      <c r="F93" s="427"/>
      <c r="G93" s="297">
        <f t="shared" si="6"/>
        <v>0</v>
      </c>
      <c r="H93" s="368"/>
    </row>
    <row r="94" spans="1:246" s="369" customFormat="1" ht="12.75" customHeight="1">
      <c r="A94" s="442" t="s">
        <v>191</v>
      </c>
      <c r="B94" s="443" t="str">
        <f t="shared" si="7"/>
        <v>PCM080</v>
      </c>
      <c r="C94" s="425" t="s">
        <v>429</v>
      </c>
      <c r="D94" s="426" t="s">
        <v>628</v>
      </c>
      <c r="E94" s="294">
        <v>2</v>
      </c>
      <c r="F94" s="427"/>
      <c r="G94" s="297">
        <f t="shared" si="6"/>
        <v>0</v>
      </c>
      <c r="H94" s="368"/>
    </row>
    <row r="95" spans="1:246" s="369" customFormat="1" ht="12.75" customHeight="1">
      <c r="A95" s="442" t="s">
        <v>192</v>
      </c>
      <c r="B95" s="443" t="str">
        <f t="shared" si="7"/>
        <v>PCM081</v>
      </c>
      <c r="C95" s="444" t="s">
        <v>109</v>
      </c>
      <c r="D95" s="452" t="s">
        <v>628</v>
      </c>
      <c r="E95" s="294">
        <v>2</v>
      </c>
      <c r="F95" s="297"/>
      <c r="G95" s="297">
        <f t="shared" si="6"/>
        <v>0</v>
      </c>
      <c r="H95" s="368"/>
    </row>
    <row r="96" spans="1:246" s="369" customFormat="1" ht="12.75" customHeight="1">
      <c r="A96" s="442" t="s">
        <v>193</v>
      </c>
      <c r="B96" s="443" t="str">
        <f t="shared" si="7"/>
        <v>PCM082</v>
      </c>
      <c r="C96" s="444" t="s">
        <v>430</v>
      </c>
      <c r="D96" s="452" t="s">
        <v>628</v>
      </c>
      <c r="E96" s="453">
        <v>2</v>
      </c>
      <c r="F96" s="297"/>
      <c r="G96" s="297">
        <f t="shared" si="6"/>
        <v>0</v>
      </c>
      <c r="H96" s="368"/>
    </row>
    <row r="97" spans="1:8" s="369" customFormat="1" ht="12.75" customHeight="1">
      <c r="A97" s="442" t="s">
        <v>194</v>
      </c>
      <c r="B97" s="443" t="str">
        <f t="shared" si="7"/>
        <v>PCM083</v>
      </c>
      <c r="C97" s="444" t="s">
        <v>431</v>
      </c>
      <c r="D97" s="452" t="s">
        <v>628</v>
      </c>
      <c r="E97" s="453">
        <v>1</v>
      </c>
      <c r="F97" s="297"/>
      <c r="G97" s="297">
        <f t="shared" si="6"/>
        <v>0</v>
      </c>
      <c r="H97" s="368"/>
    </row>
    <row r="98" spans="1:8" s="369" customFormat="1" ht="12.75" customHeight="1">
      <c r="A98" s="442" t="s">
        <v>195</v>
      </c>
      <c r="B98" s="443" t="str">
        <f t="shared" si="7"/>
        <v>PCM084</v>
      </c>
      <c r="C98" s="444" t="s">
        <v>566</v>
      </c>
      <c r="D98" s="452" t="s">
        <v>628</v>
      </c>
      <c r="E98" s="294">
        <v>1</v>
      </c>
      <c r="F98" s="297"/>
      <c r="G98" s="297">
        <f t="shared" si="6"/>
        <v>0</v>
      </c>
      <c r="H98" s="368"/>
    </row>
    <row r="99" spans="1:8" s="369" customFormat="1" ht="12.75" customHeight="1">
      <c r="A99" s="442" t="s">
        <v>196</v>
      </c>
      <c r="B99" s="443" t="str">
        <f t="shared" si="7"/>
        <v>PCM085</v>
      </c>
      <c r="C99" s="444" t="s">
        <v>432</v>
      </c>
      <c r="D99" s="452" t="s">
        <v>628</v>
      </c>
      <c r="E99" s="294">
        <v>36</v>
      </c>
      <c r="F99" s="297"/>
      <c r="G99" s="297">
        <f t="shared" si="6"/>
        <v>0</v>
      </c>
      <c r="H99" s="368"/>
    </row>
    <row r="100" spans="1:8" s="369" customFormat="1" ht="12.75" customHeight="1">
      <c r="A100" s="442" t="s">
        <v>197</v>
      </c>
      <c r="B100" s="443" t="str">
        <f t="shared" si="7"/>
        <v>PCM086</v>
      </c>
      <c r="C100" s="444" t="s">
        <v>433</v>
      </c>
      <c r="D100" s="452" t="s">
        <v>628</v>
      </c>
      <c r="E100" s="294">
        <v>36</v>
      </c>
      <c r="F100" s="297"/>
      <c r="G100" s="297">
        <f t="shared" si="6"/>
        <v>0</v>
      </c>
      <c r="H100" s="368"/>
    </row>
    <row r="101" spans="1:8" s="296" customFormat="1" ht="12.75" customHeight="1">
      <c r="A101" s="442" t="s">
        <v>198</v>
      </c>
      <c r="B101" s="443" t="str">
        <f t="shared" si="7"/>
        <v>PCM087</v>
      </c>
      <c r="C101" s="444" t="s">
        <v>109</v>
      </c>
      <c r="D101" s="452" t="s">
        <v>628</v>
      </c>
      <c r="E101" s="294">
        <v>2</v>
      </c>
      <c r="F101" s="297"/>
      <c r="G101" s="451">
        <f t="shared" si="6"/>
        <v>0</v>
      </c>
      <c r="H101" s="295"/>
    </row>
    <row r="102" spans="1:8" s="296" customFormat="1" ht="12.75" customHeight="1">
      <c r="A102" s="442" t="s">
        <v>199</v>
      </c>
      <c r="B102" s="443" t="str">
        <f t="shared" si="7"/>
        <v>PCM088</v>
      </c>
      <c r="C102" s="444" t="s">
        <v>215</v>
      </c>
      <c r="D102" s="426" t="s">
        <v>628</v>
      </c>
      <c r="E102" s="294">
        <v>4</v>
      </c>
      <c r="F102" s="454"/>
      <c r="G102" s="451">
        <f t="shared" si="6"/>
        <v>0</v>
      </c>
      <c r="H102" s="295"/>
    </row>
    <row r="103" spans="1:8" s="296" customFormat="1" ht="12.75" customHeight="1">
      <c r="A103" s="442" t="s">
        <v>200</v>
      </c>
      <c r="B103" s="443" t="str">
        <f t="shared" si="7"/>
        <v>PCM089</v>
      </c>
      <c r="C103" s="444" t="s">
        <v>109</v>
      </c>
      <c r="D103" s="452" t="s">
        <v>628</v>
      </c>
      <c r="E103" s="294">
        <v>4</v>
      </c>
      <c r="F103" s="297"/>
      <c r="G103" s="451">
        <f t="shared" si="6"/>
        <v>0</v>
      </c>
      <c r="H103" s="295"/>
    </row>
    <row r="104" spans="1:8" s="296" customFormat="1" ht="12.75" customHeight="1">
      <c r="A104" s="442" t="s">
        <v>294</v>
      </c>
      <c r="B104" s="443" t="str">
        <f t="shared" si="7"/>
        <v>PCM090</v>
      </c>
      <c r="C104" s="425" t="s">
        <v>216</v>
      </c>
      <c r="D104" s="426" t="s">
        <v>628</v>
      </c>
      <c r="E104" s="453">
        <v>96</v>
      </c>
      <c r="F104" s="454"/>
      <c r="G104" s="451">
        <f t="shared" si="6"/>
        <v>0</v>
      </c>
      <c r="H104" s="295"/>
    </row>
    <row r="105" spans="1:8" s="369" customFormat="1" ht="12.75" customHeight="1">
      <c r="A105" s="442" t="s">
        <v>295</v>
      </c>
      <c r="B105" s="443" t="str">
        <f t="shared" si="7"/>
        <v>PCM091</v>
      </c>
      <c r="C105" s="444" t="s">
        <v>434</v>
      </c>
      <c r="D105" s="452" t="s">
        <v>628</v>
      </c>
      <c r="E105" s="294">
        <v>1</v>
      </c>
      <c r="F105" s="297"/>
      <c r="G105" s="297">
        <f t="shared" si="6"/>
        <v>0</v>
      </c>
      <c r="H105" s="368"/>
    </row>
    <row r="106" spans="1:8" s="296" customFormat="1" ht="12.75" customHeight="1">
      <c r="A106" s="442" t="s">
        <v>296</v>
      </c>
      <c r="B106" s="443" t="str">
        <f t="shared" si="7"/>
        <v>PCM092</v>
      </c>
      <c r="C106" s="425" t="s">
        <v>217</v>
      </c>
      <c r="D106" s="426" t="s">
        <v>628</v>
      </c>
      <c r="E106" s="462">
        <v>9</v>
      </c>
      <c r="F106" s="454"/>
      <c r="G106" s="451">
        <f t="shared" si="6"/>
        <v>0</v>
      </c>
      <c r="H106" s="295"/>
    </row>
    <row r="107" spans="1:8" s="296" customFormat="1" ht="12.75" customHeight="1">
      <c r="A107" s="442" t="s">
        <v>297</v>
      </c>
      <c r="B107" s="443" t="str">
        <f t="shared" si="7"/>
        <v>PCM093</v>
      </c>
      <c r="C107" s="425" t="s">
        <v>241</v>
      </c>
      <c r="D107" s="426" t="s">
        <v>628</v>
      </c>
      <c r="E107" s="462">
        <v>19</v>
      </c>
      <c r="F107" s="454"/>
      <c r="G107" s="451">
        <f t="shared" si="6"/>
        <v>0</v>
      </c>
      <c r="H107" s="295"/>
    </row>
    <row r="108" spans="1:8" s="296" customFormat="1" ht="12.75" customHeight="1">
      <c r="A108" s="442" t="s">
        <v>293</v>
      </c>
      <c r="B108" s="443" t="str">
        <f t="shared" si="7"/>
        <v>PCM094</v>
      </c>
      <c r="C108" s="425" t="s">
        <v>218</v>
      </c>
      <c r="D108" s="426" t="s">
        <v>628</v>
      </c>
      <c r="E108" s="462">
        <v>10</v>
      </c>
      <c r="F108" s="297"/>
      <c r="G108" s="451">
        <f t="shared" si="6"/>
        <v>0</v>
      </c>
      <c r="H108" s="295"/>
    </row>
    <row r="109" spans="1:8" s="296" customFormat="1" ht="12.75" customHeight="1">
      <c r="A109" s="442" t="s">
        <v>352</v>
      </c>
      <c r="B109" s="443" t="str">
        <f t="shared" si="7"/>
        <v>PCM095</v>
      </c>
      <c r="C109" s="425" t="s">
        <v>219</v>
      </c>
      <c r="D109" s="426" t="s">
        <v>628</v>
      </c>
      <c r="E109" s="462">
        <v>20</v>
      </c>
      <c r="F109" s="297"/>
      <c r="G109" s="451">
        <f t="shared" si="6"/>
        <v>0</v>
      </c>
      <c r="H109" s="295"/>
    </row>
    <row r="110" spans="1:8" s="296" customFormat="1" ht="12.75" customHeight="1">
      <c r="A110" s="442" t="s">
        <v>353</v>
      </c>
      <c r="B110" s="443" t="str">
        <f t="shared" si="7"/>
        <v>PCM096</v>
      </c>
      <c r="C110" s="425" t="s">
        <v>220</v>
      </c>
      <c r="D110" s="426" t="s">
        <v>628</v>
      </c>
      <c r="E110" s="462">
        <v>10</v>
      </c>
      <c r="F110" s="297"/>
      <c r="G110" s="451">
        <f t="shared" si="6"/>
        <v>0</v>
      </c>
      <c r="H110" s="295"/>
    </row>
    <row r="111" spans="1:8" s="296" customFormat="1" ht="12.75" customHeight="1">
      <c r="A111" s="442" t="s">
        <v>354</v>
      </c>
      <c r="B111" s="443" t="str">
        <f t="shared" si="7"/>
        <v>PCM097</v>
      </c>
      <c r="C111" s="425" t="s">
        <v>221</v>
      </c>
      <c r="D111" s="426" t="s">
        <v>628</v>
      </c>
      <c r="E111" s="462">
        <v>20</v>
      </c>
      <c r="F111" s="297"/>
      <c r="G111" s="451">
        <f t="shared" si="6"/>
        <v>0</v>
      </c>
      <c r="H111" s="295"/>
    </row>
    <row r="112" spans="1:8" s="296" customFormat="1" ht="12.75" customHeight="1">
      <c r="A112" s="442" t="s">
        <v>355</v>
      </c>
      <c r="B112" s="443" t="str">
        <f t="shared" si="7"/>
        <v>PCM098</v>
      </c>
      <c r="C112" s="425" t="s">
        <v>222</v>
      </c>
      <c r="D112" s="426" t="s">
        <v>628</v>
      </c>
      <c r="E112" s="462">
        <v>2</v>
      </c>
      <c r="F112" s="297"/>
      <c r="G112" s="451">
        <f t="shared" si="6"/>
        <v>0</v>
      </c>
      <c r="H112" s="295"/>
    </row>
    <row r="113" spans="1:246" s="369" customFormat="1" ht="12.75" customHeight="1">
      <c r="A113" s="442" t="s">
        <v>356</v>
      </c>
      <c r="B113" s="443" t="str">
        <f t="shared" si="7"/>
        <v>PCM099</v>
      </c>
      <c r="C113" s="460" t="s">
        <v>574</v>
      </c>
      <c r="D113" s="461" t="s">
        <v>628</v>
      </c>
      <c r="E113" s="462">
        <v>6</v>
      </c>
      <c r="F113" s="463"/>
      <c r="G113" s="463">
        <f t="shared" si="6"/>
        <v>0</v>
      </c>
      <c r="H113" s="368"/>
    </row>
    <row r="114" spans="1:246" s="429" customFormat="1" ht="45">
      <c r="A114" s="442" t="s">
        <v>357</v>
      </c>
      <c r="B114" s="443" t="str">
        <f t="shared" si="7"/>
        <v>PCM100</v>
      </c>
      <c r="C114" s="425" t="s">
        <v>412</v>
      </c>
      <c r="D114" s="426" t="s">
        <v>628</v>
      </c>
      <c r="E114" s="294">
        <v>1</v>
      </c>
      <c r="F114" s="427"/>
      <c r="G114" s="297">
        <f t="shared" si="6"/>
        <v>0</v>
      </c>
      <c r="H114" s="428"/>
    </row>
    <row r="115" spans="1:246" s="198" customFormat="1" ht="12.75" customHeight="1">
      <c r="A115" s="200"/>
      <c r="B115" s="201"/>
      <c r="C115" s="171" t="s">
        <v>213</v>
      </c>
      <c r="D115" s="172"/>
      <c r="E115" s="382"/>
      <c r="F115" s="374"/>
      <c r="G115" s="182"/>
      <c r="H115" s="220"/>
      <c r="I115" s="196"/>
      <c r="J115" s="196"/>
      <c r="K115" s="196"/>
      <c r="L115" s="196"/>
      <c r="M115" s="196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196"/>
      <c r="AI115" s="196"/>
      <c r="AJ115" s="196"/>
      <c r="AK115" s="196"/>
      <c r="AL115" s="196"/>
      <c r="AM115" s="196"/>
      <c r="AN115" s="196"/>
      <c r="AO115" s="196"/>
      <c r="AP115" s="196"/>
      <c r="AQ115" s="196"/>
      <c r="AR115" s="196"/>
      <c r="AS115" s="196"/>
      <c r="AT115" s="196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196"/>
      <c r="BF115" s="196"/>
      <c r="BG115" s="196"/>
      <c r="BH115" s="197"/>
      <c r="BI115" s="197"/>
      <c r="BJ115" s="196"/>
      <c r="BK115" s="196"/>
      <c r="BL115" s="196"/>
      <c r="BM115" s="196"/>
      <c r="BN115" s="196"/>
      <c r="BO115" s="196"/>
      <c r="BP115" s="196"/>
      <c r="BQ115" s="196"/>
      <c r="BR115" s="196"/>
      <c r="BS115" s="196"/>
      <c r="BT115" s="196"/>
      <c r="BU115" s="196"/>
      <c r="BV115" s="196"/>
      <c r="BW115" s="196"/>
      <c r="BX115" s="196"/>
      <c r="BY115" s="196"/>
      <c r="BZ115" s="196"/>
      <c r="CA115" s="196"/>
      <c r="CB115" s="196"/>
      <c r="CC115" s="196"/>
      <c r="CD115" s="196"/>
      <c r="CE115" s="196"/>
      <c r="CF115" s="196"/>
      <c r="CG115" s="196"/>
      <c r="CH115" s="196"/>
      <c r="CI115" s="196"/>
      <c r="CJ115" s="196"/>
      <c r="CK115" s="196"/>
      <c r="CL115" s="196"/>
      <c r="CM115" s="196"/>
      <c r="CN115" s="196"/>
      <c r="CO115" s="196"/>
      <c r="CP115" s="196"/>
      <c r="CQ115" s="196"/>
      <c r="CR115" s="196"/>
      <c r="CS115" s="196"/>
      <c r="CT115" s="196"/>
      <c r="CU115" s="196"/>
      <c r="CV115" s="196"/>
      <c r="CW115" s="196"/>
      <c r="CX115" s="196"/>
      <c r="CY115" s="196"/>
      <c r="CZ115" s="196"/>
      <c r="DA115" s="196"/>
      <c r="DB115" s="196"/>
      <c r="DC115" s="196"/>
      <c r="DD115" s="196"/>
      <c r="DE115" s="196"/>
      <c r="DF115" s="196"/>
      <c r="DG115" s="196"/>
      <c r="DH115" s="196"/>
      <c r="DI115" s="196"/>
      <c r="DJ115" s="196"/>
      <c r="DK115" s="196"/>
      <c r="DL115" s="196"/>
      <c r="DM115" s="196"/>
      <c r="DN115" s="196"/>
      <c r="DO115" s="196"/>
      <c r="DP115" s="196"/>
      <c r="DQ115" s="196"/>
      <c r="DR115" s="196"/>
      <c r="DS115" s="196"/>
      <c r="DT115" s="196"/>
      <c r="DU115" s="196"/>
      <c r="DV115" s="196"/>
      <c r="DW115" s="196"/>
      <c r="DX115" s="196"/>
      <c r="DY115" s="196"/>
      <c r="DZ115" s="196"/>
      <c r="EA115" s="196"/>
      <c r="EB115" s="196"/>
      <c r="EC115" s="196"/>
      <c r="ED115" s="196"/>
      <c r="EE115" s="196"/>
      <c r="EF115" s="196"/>
      <c r="EG115" s="196"/>
      <c r="EH115" s="196"/>
      <c r="EI115" s="196"/>
      <c r="EJ115" s="196"/>
      <c r="EK115" s="196"/>
      <c r="EL115" s="196"/>
      <c r="EM115" s="196"/>
      <c r="EN115" s="196"/>
      <c r="EO115" s="196"/>
      <c r="EP115" s="196"/>
      <c r="EQ115" s="196"/>
      <c r="ER115" s="196"/>
      <c r="ES115" s="196"/>
      <c r="ET115" s="196"/>
      <c r="EU115" s="196"/>
      <c r="EV115" s="196"/>
      <c r="EW115" s="196"/>
      <c r="EX115" s="196"/>
      <c r="EY115" s="196"/>
      <c r="EZ115" s="196"/>
      <c r="FA115" s="196"/>
      <c r="FB115" s="196"/>
      <c r="FC115" s="196"/>
      <c r="FD115" s="196"/>
      <c r="FE115" s="196"/>
      <c r="FF115" s="196"/>
      <c r="FG115" s="196"/>
      <c r="FH115" s="196"/>
      <c r="FI115" s="196"/>
      <c r="FJ115" s="196"/>
      <c r="FK115" s="196"/>
      <c r="FL115" s="196"/>
      <c r="FM115" s="196"/>
      <c r="FN115" s="196"/>
      <c r="FO115" s="196"/>
      <c r="FP115" s="196"/>
      <c r="FQ115" s="196"/>
      <c r="FR115" s="196"/>
      <c r="FS115" s="196"/>
      <c r="FT115" s="196"/>
      <c r="FU115" s="196"/>
      <c r="FV115" s="196"/>
      <c r="FW115" s="196"/>
      <c r="FX115" s="196"/>
      <c r="FY115" s="196"/>
      <c r="FZ115" s="196"/>
      <c r="GA115" s="196"/>
      <c r="GB115" s="196"/>
      <c r="GC115" s="196"/>
      <c r="GD115" s="196"/>
      <c r="GE115" s="196"/>
      <c r="GF115" s="196"/>
      <c r="GG115" s="196"/>
      <c r="GH115" s="196"/>
      <c r="GI115" s="196"/>
      <c r="GJ115" s="196"/>
      <c r="GK115" s="196"/>
      <c r="GL115" s="196"/>
      <c r="GM115" s="196"/>
      <c r="GN115" s="196"/>
      <c r="GO115" s="196"/>
      <c r="GP115" s="196"/>
      <c r="GQ115" s="196"/>
      <c r="GR115" s="196"/>
      <c r="GS115" s="196"/>
      <c r="GT115" s="196"/>
      <c r="GU115" s="196"/>
      <c r="GV115" s="196"/>
      <c r="GW115" s="196"/>
      <c r="GX115" s="196"/>
      <c r="GY115" s="196"/>
      <c r="GZ115" s="196"/>
      <c r="HA115" s="196"/>
      <c r="HB115" s="196"/>
      <c r="HC115" s="196"/>
      <c r="HD115" s="196"/>
      <c r="HE115" s="196"/>
      <c r="HF115" s="196"/>
      <c r="HG115" s="196"/>
      <c r="HH115" s="196"/>
      <c r="HI115" s="196"/>
      <c r="HJ115" s="196"/>
      <c r="HK115" s="196"/>
      <c r="HL115" s="196"/>
      <c r="HM115" s="196"/>
      <c r="HN115" s="196"/>
      <c r="HO115" s="196"/>
      <c r="HP115" s="196"/>
      <c r="HQ115" s="196"/>
      <c r="HR115" s="196"/>
      <c r="HS115" s="196"/>
      <c r="HT115" s="196"/>
      <c r="HU115" s="196"/>
      <c r="HV115" s="196"/>
      <c r="HW115" s="196"/>
      <c r="HX115" s="196"/>
      <c r="HY115" s="196"/>
      <c r="HZ115" s="196"/>
      <c r="IA115" s="196"/>
      <c r="IB115" s="196"/>
      <c r="IC115" s="196"/>
      <c r="ID115" s="196"/>
      <c r="IE115" s="196"/>
      <c r="IF115" s="196"/>
      <c r="IG115" s="196"/>
      <c r="IH115" s="196"/>
      <c r="II115" s="196"/>
      <c r="IJ115" s="196"/>
      <c r="IK115" s="196"/>
      <c r="IL115" s="196"/>
    </row>
    <row r="116" spans="1:246" s="296" customFormat="1" ht="56.25">
      <c r="A116" s="458" t="s">
        <v>358</v>
      </c>
      <c r="B116" s="459" t="str">
        <f>CONCATENATE("PC",A116)</f>
        <v>PC101</v>
      </c>
      <c r="C116" s="460" t="s">
        <v>627</v>
      </c>
      <c r="D116" s="470" t="s">
        <v>73</v>
      </c>
      <c r="E116" s="471">
        <v>7650</v>
      </c>
      <c r="F116" s="472"/>
      <c r="G116" s="473">
        <f t="shared" ref="G116:G130" si="8">E116*F116</f>
        <v>0</v>
      </c>
      <c r="H116" s="295"/>
    </row>
    <row r="117" spans="1:246" s="369" customFormat="1" ht="12.75" customHeight="1">
      <c r="A117" s="458" t="s">
        <v>359</v>
      </c>
      <c r="B117" s="459" t="str">
        <f t="shared" ref="B117:B130" si="9">CONCATENATE("PC",A117)</f>
        <v>PC102</v>
      </c>
      <c r="C117" s="460" t="s">
        <v>435</v>
      </c>
      <c r="D117" s="461" t="s">
        <v>73</v>
      </c>
      <c r="E117" s="468">
        <v>300</v>
      </c>
      <c r="F117" s="463"/>
      <c r="G117" s="472">
        <f t="shared" si="8"/>
        <v>0</v>
      </c>
      <c r="I117" s="474"/>
      <c r="J117" s="474"/>
      <c r="K117" s="474"/>
      <c r="L117" s="474"/>
    </row>
    <row r="118" spans="1:246" s="417" customFormat="1" ht="12.75" customHeight="1">
      <c r="A118" s="458" t="s">
        <v>360</v>
      </c>
      <c r="B118" s="459" t="str">
        <f t="shared" si="9"/>
        <v>PC103</v>
      </c>
      <c r="C118" s="475" t="s">
        <v>567</v>
      </c>
      <c r="D118" s="476" t="s">
        <v>73</v>
      </c>
      <c r="E118" s="477">
        <v>150</v>
      </c>
      <c r="F118" s="478"/>
      <c r="G118" s="479">
        <f t="shared" si="8"/>
        <v>0</v>
      </c>
      <c r="H118" s="416"/>
      <c r="I118" s="474"/>
      <c r="J118" s="474"/>
      <c r="K118" s="474"/>
      <c r="L118" s="474"/>
    </row>
    <row r="119" spans="1:246" s="417" customFormat="1" ht="12.75" customHeight="1">
      <c r="A119" s="458" t="s">
        <v>361</v>
      </c>
      <c r="B119" s="459" t="str">
        <f t="shared" si="9"/>
        <v>PC104</v>
      </c>
      <c r="C119" s="475" t="s">
        <v>436</v>
      </c>
      <c r="D119" s="476" t="s">
        <v>628</v>
      </c>
      <c r="E119" s="477">
        <v>48</v>
      </c>
      <c r="F119" s="480"/>
      <c r="G119" s="478">
        <f t="shared" si="8"/>
        <v>0</v>
      </c>
    </row>
    <row r="120" spans="1:246" s="296" customFormat="1" ht="22.5">
      <c r="A120" s="458" t="s">
        <v>362</v>
      </c>
      <c r="B120" s="459" t="str">
        <f t="shared" si="9"/>
        <v>PC105</v>
      </c>
      <c r="C120" s="467" t="s">
        <v>291</v>
      </c>
      <c r="D120" s="465" t="s">
        <v>73</v>
      </c>
      <c r="E120" s="462">
        <v>100</v>
      </c>
      <c r="F120" s="463"/>
      <c r="G120" s="473">
        <f t="shared" si="8"/>
        <v>0</v>
      </c>
      <c r="H120" s="295"/>
    </row>
    <row r="121" spans="1:246" s="417" customFormat="1" ht="12.75" customHeight="1">
      <c r="A121" s="458" t="s">
        <v>363</v>
      </c>
      <c r="B121" s="459" t="str">
        <f t="shared" si="9"/>
        <v>PC106</v>
      </c>
      <c r="C121" s="475" t="s">
        <v>578</v>
      </c>
      <c r="D121" s="476" t="s">
        <v>628</v>
      </c>
      <c r="E121" s="477">
        <v>8</v>
      </c>
      <c r="F121" s="480"/>
      <c r="G121" s="478">
        <f t="shared" si="8"/>
        <v>0</v>
      </c>
    </row>
    <row r="122" spans="1:246" s="417" customFormat="1" ht="12.75" customHeight="1">
      <c r="A122" s="458" t="s">
        <v>364</v>
      </c>
      <c r="B122" s="459" t="str">
        <f t="shared" si="9"/>
        <v>PC107</v>
      </c>
      <c r="C122" s="475" t="s">
        <v>579</v>
      </c>
      <c r="D122" s="476" t="s">
        <v>628</v>
      </c>
      <c r="E122" s="477">
        <v>6</v>
      </c>
      <c r="F122" s="480"/>
      <c r="G122" s="478">
        <f t="shared" si="8"/>
        <v>0</v>
      </c>
    </row>
    <row r="123" spans="1:246" s="296" customFormat="1" ht="12.75" customHeight="1">
      <c r="A123" s="458" t="s">
        <v>365</v>
      </c>
      <c r="B123" s="459" t="str">
        <f t="shared" si="9"/>
        <v>PC108</v>
      </c>
      <c r="C123" s="467" t="s">
        <v>201</v>
      </c>
      <c r="D123" s="465" t="s">
        <v>628</v>
      </c>
      <c r="E123" s="462">
        <v>100</v>
      </c>
      <c r="F123" s="463"/>
      <c r="G123" s="473">
        <f t="shared" si="8"/>
        <v>0</v>
      </c>
      <c r="H123" s="295"/>
    </row>
    <row r="124" spans="1:246" s="296" customFormat="1" ht="12.75" customHeight="1">
      <c r="A124" s="458" t="s">
        <v>366</v>
      </c>
      <c r="B124" s="459" t="str">
        <f t="shared" si="9"/>
        <v>PC109</v>
      </c>
      <c r="C124" s="467" t="s">
        <v>202</v>
      </c>
      <c r="D124" s="465" t="s">
        <v>628</v>
      </c>
      <c r="E124" s="462">
        <v>50</v>
      </c>
      <c r="F124" s="463"/>
      <c r="G124" s="473">
        <f t="shared" si="8"/>
        <v>0</v>
      </c>
      <c r="H124" s="295"/>
    </row>
    <row r="125" spans="1:246" s="296" customFormat="1" ht="12.75" customHeight="1">
      <c r="A125" s="458" t="s">
        <v>367</v>
      </c>
      <c r="B125" s="459" t="str">
        <f t="shared" si="9"/>
        <v>PC110</v>
      </c>
      <c r="C125" s="467" t="s">
        <v>227</v>
      </c>
      <c r="D125" s="465" t="s">
        <v>628</v>
      </c>
      <c r="E125" s="462">
        <v>9</v>
      </c>
      <c r="F125" s="463"/>
      <c r="G125" s="473">
        <f t="shared" si="8"/>
        <v>0</v>
      </c>
      <c r="H125" s="295"/>
    </row>
    <row r="126" spans="1:246" s="296" customFormat="1" ht="12.75" customHeight="1">
      <c r="A126" s="458" t="s">
        <v>368</v>
      </c>
      <c r="B126" s="459" t="str">
        <f t="shared" si="9"/>
        <v>PC111</v>
      </c>
      <c r="C126" s="467" t="s">
        <v>228</v>
      </c>
      <c r="D126" s="465" t="s">
        <v>73</v>
      </c>
      <c r="E126" s="462">
        <v>100</v>
      </c>
      <c r="F126" s="463"/>
      <c r="G126" s="473">
        <f t="shared" si="8"/>
        <v>0</v>
      </c>
      <c r="H126" s="295"/>
    </row>
    <row r="127" spans="1:246" s="296" customFormat="1" ht="12.75" customHeight="1">
      <c r="A127" s="458" t="s">
        <v>369</v>
      </c>
      <c r="B127" s="459" t="str">
        <f t="shared" si="9"/>
        <v>PC112</v>
      </c>
      <c r="C127" s="467" t="s">
        <v>229</v>
      </c>
      <c r="D127" s="465" t="s">
        <v>73</v>
      </c>
      <c r="E127" s="462">
        <v>50</v>
      </c>
      <c r="F127" s="463"/>
      <c r="G127" s="473">
        <f t="shared" si="8"/>
        <v>0</v>
      </c>
      <c r="H127" s="295"/>
    </row>
    <row r="128" spans="1:246" s="296" customFormat="1" ht="12.75" customHeight="1">
      <c r="A128" s="458" t="s">
        <v>370</v>
      </c>
      <c r="B128" s="459" t="str">
        <f t="shared" si="9"/>
        <v>PC113</v>
      </c>
      <c r="C128" s="467" t="s">
        <v>244</v>
      </c>
      <c r="D128" s="465" t="s">
        <v>73</v>
      </c>
      <c r="E128" s="462">
        <v>50</v>
      </c>
      <c r="F128" s="463"/>
      <c r="G128" s="464">
        <f t="shared" si="8"/>
        <v>0</v>
      </c>
      <c r="H128" s="295"/>
    </row>
    <row r="129" spans="1:246" s="296" customFormat="1" ht="12.75" customHeight="1">
      <c r="A129" s="458" t="s">
        <v>371</v>
      </c>
      <c r="B129" s="459" t="str">
        <f t="shared" si="9"/>
        <v>PC114</v>
      </c>
      <c r="C129" s="460" t="s">
        <v>230</v>
      </c>
      <c r="D129" s="461" t="s">
        <v>628</v>
      </c>
      <c r="E129" s="468">
        <v>500</v>
      </c>
      <c r="F129" s="463"/>
      <c r="G129" s="473">
        <f t="shared" si="8"/>
        <v>0</v>
      </c>
      <c r="H129" s="295"/>
    </row>
    <row r="130" spans="1:246" s="369" customFormat="1" ht="22.5">
      <c r="A130" s="458" t="s">
        <v>372</v>
      </c>
      <c r="B130" s="459" t="str">
        <f t="shared" si="9"/>
        <v>PC115</v>
      </c>
      <c r="C130" s="516" t="s">
        <v>413</v>
      </c>
      <c r="D130" s="517" t="s">
        <v>628</v>
      </c>
      <c r="E130" s="518">
        <v>1</v>
      </c>
      <c r="F130" s="519"/>
      <c r="G130" s="463">
        <f t="shared" si="8"/>
        <v>0</v>
      </c>
      <c r="H130" s="368"/>
    </row>
    <row r="131" spans="1:246" s="198" customFormat="1" ht="12.75" customHeight="1">
      <c r="A131" s="200"/>
      <c r="B131" s="201"/>
      <c r="C131" s="171" t="s">
        <v>214</v>
      </c>
      <c r="D131" s="172"/>
      <c r="E131" s="382"/>
      <c r="F131" s="374"/>
      <c r="G131" s="182"/>
      <c r="H131" s="203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6"/>
      <c r="AG131" s="196"/>
      <c r="AH131" s="196"/>
      <c r="AI131" s="196"/>
      <c r="AJ131" s="196"/>
      <c r="AK131" s="196"/>
      <c r="AL131" s="196"/>
      <c r="AM131" s="196"/>
      <c r="AN131" s="196"/>
      <c r="AO131" s="196"/>
      <c r="AP131" s="196"/>
      <c r="AQ131" s="196"/>
      <c r="AR131" s="196"/>
      <c r="AS131" s="196"/>
      <c r="AT131" s="196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196"/>
      <c r="BF131" s="196"/>
      <c r="BG131" s="196"/>
      <c r="BH131" s="197"/>
      <c r="BI131" s="197"/>
      <c r="BJ131" s="196"/>
      <c r="BK131" s="196"/>
      <c r="BL131" s="196"/>
      <c r="BM131" s="196"/>
      <c r="BN131" s="196"/>
      <c r="BO131" s="196"/>
      <c r="BP131" s="196"/>
      <c r="BQ131" s="196"/>
      <c r="BR131" s="196"/>
      <c r="BS131" s="196"/>
      <c r="BT131" s="196"/>
      <c r="BU131" s="196"/>
      <c r="BV131" s="196"/>
      <c r="BW131" s="196"/>
      <c r="BX131" s="196"/>
      <c r="BY131" s="196"/>
      <c r="BZ131" s="196"/>
      <c r="CA131" s="196"/>
      <c r="CB131" s="196"/>
      <c r="CC131" s="196"/>
      <c r="CD131" s="196"/>
      <c r="CE131" s="196"/>
      <c r="CF131" s="196"/>
      <c r="CG131" s="196"/>
      <c r="CH131" s="196"/>
      <c r="CI131" s="196"/>
      <c r="CJ131" s="196"/>
      <c r="CK131" s="196"/>
      <c r="CL131" s="196"/>
      <c r="CM131" s="196"/>
      <c r="CN131" s="196"/>
      <c r="CO131" s="196"/>
      <c r="CP131" s="196"/>
      <c r="CQ131" s="196"/>
      <c r="CR131" s="196"/>
      <c r="CS131" s="196"/>
      <c r="CT131" s="196"/>
      <c r="CU131" s="196"/>
      <c r="CV131" s="196"/>
      <c r="CW131" s="196"/>
      <c r="CX131" s="196"/>
      <c r="CY131" s="196"/>
      <c r="CZ131" s="196"/>
      <c r="DA131" s="196"/>
      <c r="DB131" s="196"/>
      <c r="DC131" s="196"/>
      <c r="DD131" s="196"/>
      <c r="DE131" s="196"/>
      <c r="DF131" s="196"/>
      <c r="DG131" s="196"/>
      <c r="DH131" s="196"/>
      <c r="DI131" s="196"/>
      <c r="DJ131" s="196"/>
      <c r="DK131" s="196"/>
      <c r="DL131" s="196"/>
      <c r="DM131" s="196"/>
      <c r="DN131" s="196"/>
      <c r="DO131" s="196"/>
      <c r="DP131" s="196"/>
      <c r="DQ131" s="196"/>
      <c r="DR131" s="196"/>
      <c r="DS131" s="196"/>
      <c r="DT131" s="196"/>
      <c r="DU131" s="196"/>
      <c r="DV131" s="196"/>
      <c r="DW131" s="196"/>
      <c r="DX131" s="196"/>
      <c r="DY131" s="196"/>
      <c r="DZ131" s="196"/>
      <c r="EA131" s="196"/>
      <c r="EB131" s="196"/>
      <c r="EC131" s="196"/>
      <c r="ED131" s="196"/>
      <c r="EE131" s="196"/>
      <c r="EF131" s="196"/>
      <c r="EG131" s="196"/>
      <c r="EH131" s="196"/>
      <c r="EI131" s="196"/>
      <c r="EJ131" s="196"/>
      <c r="EK131" s="196"/>
      <c r="EL131" s="196"/>
      <c r="EM131" s="196"/>
      <c r="EN131" s="196"/>
      <c r="EO131" s="196"/>
      <c r="EP131" s="196"/>
      <c r="EQ131" s="196"/>
      <c r="ER131" s="196"/>
      <c r="ES131" s="196"/>
      <c r="ET131" s="196"/>
      <c r="EU131" s="196"/>
      <c r="EV131" s="196"/>
      <c r="EW131" s="196"/>
      <c r="EX131" s="196"/>
      <c r="EY131" s="196"/>
      <c r="EZ131" s="196"/>
      <c r="FA131" s="196"/>
      <c r="FB131" s="196"/>
      <c r="FC131" s="196"/>
      <c r="FD131" s="196"/>
      <c r="FE131" s="196"/>
      <c r="FF131" s="196"/>
      <c r="FG131" s="196"/>
      <c r="FH131" s="196"/>
      <c r="FI131" s="196"/>
      <c r="FJ131" s="196"/>
      <c r="FK131" s="196"/>
      <c r="FL131" s="196"/>
      <c r="FM131" s="196"/>
      <c r="FN131" s="196"/>
      <c r="FO131" s="196"/>
      <c r="FP131" s="196"/>
      <c r="FQ131" s="196"/>
      <c r="FR131" s="196"/>
      <c r="FS131" s="196"/>
      <c r="FT131" s="196"/>
      <c r="FU131" s="196"/>
      <c r="FV131" s="196"/>
      <c r="FW131" s="196"/>
      <c r="FX131" s="196"/>
      <c r="FY131" s="196"/>
      <c r="FZ131" s="196"/>
      <c r="GA131" s="196"/>
      <c r="GB131" s="196"/>
      <c r="GC131" s="196"/>
      <c r="GD131" s="196"/>
      <c r="GE131" s="196"/>
      <c r="GF131" s="196"/>
      <c r="GG131" s="196"/>
      <c r="GH131" s="196"/>
      <c r="GI131" s="196"/>
      <c r="GJ131" s="196"/>
      <c r="GK131" s="196"/>
      <c r="GL131" s="196"/>
      <c r="GM131" s="196"/>
      <c r="GN131" s="196"/>
      <c r="GO131" s="196"/>
      <c r="GP131" s="196"/>
      <c r="GQ131" s="196"/>
      <c r="GR131" s="196"/>
      <c r="GS131" s="196"/>
      <c r="GT131" s="196"/>
      <c r="GU131" s="196"/>
      <c r="GV131" s="196"/>
      <c r="GW131" s="196"/>
      <c r="GX131" s="196"/>
      <c r="GY131" s="196"/>
      <c r="GZ131" s="196"/>
      <c r="HA131" s="196"/>
      <c r="HB131" s="196"/>
      <c r="HC131" s="196"/>
      <c r="HD131" s="196"/>
      <c r="HE131" s="196"/>
      <c r="HF131" s="196"/>
      <c r="HG131" s="196"/>
      <c r="HH131" s="196"/>
      <c r="HI131" s="196"/>
      <c r="HJ131" s="196"/>
      <c r="HK131" s="196"/>
      <c r="HL131" s="196"/>
      <c r="HM131" s="196"/>
      <c r="HN131" s="196"/>
      <c r="HO131" s="196"/>
      <c r="HP131" s="196"/>
      <c r="HQ131" s="196"/>
      <c r="HR131" s="196"/>
      <c r="HS131" s="196"/>
      <c r="HT131" s="196"/>
      <c r="HU131" s="196"/>
      <c r="HV131" s="196"/>
      <c r="HW131" s="196"/>
      <c r="HX131" s="196"/>
      <c r="HY131" s="196"/>
      <c r="HZ131" s="196"/>
      <c r="IA131" s="196"/>
      <c r="IB131" s="196"/>
      <c r="IC131" s="196"/>
      <c r="ID131" s="196"/>
      <c r="IE131" s="196"/>
      <c r="IF131" s="196"/>
      <c r="IG131" s="196"/>
      <c r="IH131" s="196"/>
      <c r="II131" s="196"/>
      <c r="IJ131" s="196"/>
      <c r="IK131" s="196"/>
      <c r="IL131" s="196"/>
    </row>
    <row r="132" spans="1:246" s="369" customFormat="1" ht="56.25">
      <c r="A132" s="449" t="s">
        <v>373</v>
      </c>
      <c r="B132" s="450" t="str">
        <f>CONCATENATE("PCM",A132)</f>
        <v>PCM116</v>
      </c>
      <c r="C132" s="460" t="s">
        <v>627</v>
      </c>
      <c r="D132" s="426" t="s">
        <v>73</v>
      </c>
      <c r="E132" s="294">
        <v>7560</v>
      </c>
      <c r="F132" s="427"/>
      <c r="G132" s="451">
        <f t="shared" ref="G132:G137" si="10">E132*F132</f>
        <v>0</v>
      </c>
      <c r="H132" s="368"/>
    </row>
    <row r="133" spans="1:246" s="369" customFormat="1" ht="13.5" customHeight="1">
      <c r="A133" s="449" t="s">
        <v>374</v>
      </c>
      <c r="B133" s="450" t="str">
        <f t="shared" ref="B133:B151" si="11">CONCATENATE("PCM",A133)</f>
        <v>PCM117</v>
      </c>
      <c r="C133" s="444" t="s">
        <v>438</v>
      </c>
      <c r="D133" s="452" t="s">
        <v>73</v>
      </c>
      <c r="E133" s="453">
        <v>300</v>
      </c>
      <c r="F133" s="297"/>
      <c r="G133" s="297">
        <f t="shared" si="10"/>
        <v>0</v>
      </c>
      <c r="H133" s="368"/>
    </row>
    <row r="134" spans="1:246" s="369" customFormat="1" ht="13.5" customHeight="1">
      <c r="A134" s="449" t="s">
        <v>461</v>
      </c>
      <c r="B134" s="450" t="str">
        <f t="shared" si="11"/>
        <v>PCM118</v>
      </c>
      <c r="C134" s="444" t="s">
        <v>567</v>
      </c>
      <c r="D134" s="452" t="s">
        <v>73</v>
      </c>
      <c r="E134" s="453">
        <v>150</v>
      </c>
      <c r="F134" s="297"/>
      <c r="G134" s="297">
        <f t="shared" si="10"/>
        <v>0</v>
      </c>
      <c r="H134" s="368"/>
    </row>
    <row r="135" spans="1:246" s="417" customFormat="1" ht="12.75" customHeight="1">
      <c r="A135" s="449" t="s">
        <v>375</v>
      </c>
      <c r="B135" s="450" t="str">
        <f t="shared" si="11"/>
        <v>PCM119</v>
      </c>
      <c r="C135" s="410" t="s">
        <v>436</v>
      </c>
      <c r="D135" s="424" t="s">
        <v>628</v>
      </c>
      <c r="E135" s="390">
        <v>48</v>
      </c>
      <c r="F135" s="481"/>
      <c r="G135" s="413">
        <f t="shared" si="10"/>
        <v>0</v>
      </c>
    </row>
    <row r="136" spans="1:246" s="417" customFormat="1" ht="13.5" customHeight="1">
      <c r="A136" s="449" t="s">
        <v>376</v>
      </c>
      <c r="B136" s="450" t="str">
        <f t="shared" si="11"/>
        <v>PCM120</v>
      </c>
      <c r="C136" s="410" t="s">
        <v>439</v>
      </c>
      <c r="D136" s="424" t="s">
        <v>628</v>
      </c>
      <c r="E136" s="390">
        <v>48</v>
      </c>
      <c r="F136" s="481"/>
      <c r="G136" s="413">
        <f t="shared" si="10"/>
        <v>0</v>
      </c>
      <c r="H136" s="416"/>
    </row>
    <row r="137" spans="1:246" s="417" customFormat="1" ht="13.5" customHeight="1">
      <c r="A137" s="449" t="s">
        <v>377</v>
      </c>
      <c r="B137" s="450" t="str">
        <f t="shared" si="11"/>
        <v>PCM121</v>
      </c>
      <c r="C137" s="410" t="s">
        <v>440</v>
      </c>
      <c r="D137" s="424" t="s">
        <v>628</v>
      </c>
      <c r="E137" s="390">
        <v>48</v>
      </c>
      <c r="F137" s="481"/>
      <c r="G137" s="413">
        <f t="shared" si="10"/>
        <v>0</v>
      </c>
      <c r="H137" s="416"/>
    </row>
    <row r="138" spans="1:246" s="296" customFormat="1" ht="22.5">
      <c r="A138" s="449" t="s">
        <v>378</v>
      </c>
      <c r="B138" s="450" t="str">
        <f t="shared" si="11"/>
        <v>PCM122</v>
      </c>
      <c r="C138" s="425" t="s">
        <v>291</v>
      </c>
      <c r="D138" s="426" t="s">
        <v>73</v>
      </c>
      <c r="E138" s="294">
        <v>100</v>
      </c>
      <c r="F138" s="297"/>
      <c r="G138" s="448">
        <f t="shared" ref="G138:G151" si="12">E138*F138</f>
        <v>0</v>
      </c>
      <c r="H138" s="295"/>
    </row>
    <row r="139" spans="1:246" s="417" customFormat="1" ht="12.75" customHeight="1">
      <c r="A139" s="449" t="s">
        <v>379</v>
      </c>
      <c r="B139" s="450" t="str">
        <f t="shared" si="11"/>
        <v>PCM123</v>
      </c>
      <c r="C139" s="475" t="s">
        <v>578</v>
      </c>
      <c r="D139" s="476" t="s">
        <v>628</v>
      </c>
      <c r="E139" s="477">
        <v>8</v>
      </c>
      <c r="F139" s="480"/>
      <c r="G139" s="478">
        <f t="shared" si="12"/>
        <v>0</v>
      </c>
    </row>
    <row r="140" spans="1:246" s="417" customFormat="1" ht="12.75" customHeight="1">
      <c r="A140" s="449" t="s">
        <v>380</v>
      </c>
      <c r="B140" s="450" t="str">
        <f t="shared" si="11"/>
        <v>PCM124</v>
      </c>
      <c r="C140" s="475" t="s">
        <v>579</v>
      </c>
      <c r="D140" s="476" t="s">
        <v>628</v>
      </c>
      <c r="E140" s="477">
        <v>6</v>
      </c>
      <c r="F140" s="480"/>
      <c r="G140" s="478">
        <f t="shared" si="12"/>
        <v>0</v>
      </c>
    </row>
    <row r="141" spans="1:246" s="369" customFormat="1" ht="13.5" customHeight="1">
      <c r="A141" s="449" t="s">
        <v>381</v>
      </c>
      <c r="B141" s="450" t="str">
        <f t="shared" si="11"/>
        <v>PCM125</v>
      </c>
      <c r="C141" s="425" t="s">
        <v>242</v>
      </c>
      <c r="D141" s="426" t="s">
        <v>628</v>
      </c>
      <c r="E141" s="294">
        <v>150</v>
      </c>
      <c r="F141" s="427"/>
      <c r="G141" s="297">
        <f t="shared" si="12"/>
        <v>0</v>
      </c>
      <c r="H141" s="368"/>
    </row>
    <row r="142" spans="1:246" s="296" customFormat="1" ht="12.75" customHeight="1">
      <c r="A142" s="449" t="s">
        <v>580</v>
      </c>
      <c r="B142" s="450" t="str">
        <f t="shared" si="11"/>
        <v>PCM126</v>
      </c>
      <c r="C142" s="425" t="s">
        <v>201</v>
      </c>
      <c r="D142" s="426" t="s">
        <v>628</v>
      </c>
      <c r="E142" s="294">
        <v>100</v>
      </c>
      <c r="F142" s="297"/>
      <c r="G142" s="451">
        <f t="shared" si="12"/>
        <v>0</v>
      </c>
      <c r="H142" s="295"/>
    </row>
    <row r="143" spans="1:246" s="296" customFormat="1" ht="12.75" customHeight="1">
      <c r="A143" s="449" t="s">
        <v>581</v>
      </c>
      <c r="B143" s="450" t="str">
        <f t="shared" si="11"/>
        <v>PCM127</v>
      </c>
      <c r="C143" s="425" t="s">
        <v>202</v>
      </c>
      <c r="D143" s="426" t="s">
        <v>628</v>
      </c>
      <c r="E143" s="294">
        <v>50</v>
      </c>
      <c r="F143" s="297"/>
      <c r="G143" s="451">
        <f t="shared" si="12"/>
        <v>0</v>
      </c>
      <c r="H143" s="295"/>
    </row>
    <row r="144" spans="1:246" s="296" customFormat="1" ht="12.75" customHeight="1">
      <c r="A144" s="449" t="s">
        <v>582</v>
      </c>
      <c r="B144" s="450" t="str">
        <f t="shared" si="11"/>
        <v>PCM128</v>
      </c>
      <c r="C144" s="425" t="s">
        <v>227</v>
      </c>
      <c r="D144" s="426" t="s">
        <v>628</v>
      </c>
      <c r="E144" s="294">
        <v>13</v>
      </c>
      <c r="F144" s="297"/>
      <c r="G144" s="451">
        <f t="shared" si="12"/>
        <v>0</v>
      </c>
      <c r="H144" s="295"/>
    </row>
    <row r="145" spans="1:246" s="296" customFormat="1" ht="12.75" customHeight="1">
      <c r="A145" s="449" t="s">
        <v>583</v>
      </c>
      <c r="B145" s="450" t="str">
        <f t="shared" si="11"/>
        <v>PCM129</v>
      </c>
      <c r="C145" s="425" t="s">
        <v>228</v>
      </c>
      <c r="D145" s="426" t="s">
        <v>73</v>
      </c>
      <c r="E145" s="294">
        <v>100</v>
      </c>
      <c r="F145" s="297"/>
      <c r="G145" s="451">
        <f t="shared" si="12"/>
        <v>0</v>
      </c>
      <c r="H145" s="295"/>
    </row>
    <row r="146" spans="1:246" s="296" customFormat="1" ht="12.75" customHeight="1">
      <c r="A146" s="449" t="s">
        <v>584</v>
      </c>
      <c r="B146" s="450" t="str">
        <f t="shared" si="11"/>
        <v>PCM130</v>
      </c>
      <c r="C146" s="425" t="s">
        <v>229</v>
      </c>
      <c r="D146" s="426" t="s">
        <v>73</v>
      </c>
      <c r="E146" s="294">
        <v>50</v>
      </c>
      <c r="F146" s="297"/>
      <c r="G146" s="451">
        <f t="shared" si="12"/>
        <v>0</v>
      </c>
      <c r="H146" s="295"/>
    </row>
    <row r="147" spans="1:246" s="296" customFormat="1" ht="12.75" customHeight="1">
      <c r="A147" s="449" t="s">
        <v>585</v>
      </c>
      <c r="B147" s="450" t="str">
        <f t="shared" si="11"/>
        <v>PCM131</v>
      </c>
      <c r="C147" s="425" t="s">
        <v>244</v>
      </c>
      <c r="D147" s="426" t="s">
        <v>73</v>
      </c>
      <c r="E147" s="294">
        <v>50</v>
      </c>
      <c r="F147" s="297"/>
      <c r="G147" s="451">
        <f t="shared" si="12"/>
        <v>0</v>
      </c>
      <c r="H147" s="295"/>
    </row>
    <row r="148" spans="1:246" s="296" customFormat="1" ht="12.75" customHeight="1">
      <c r="A148" s="449" t="s">
        <v>586</v>
      </c>
      <c r="B148" s="450" t="str">
        <f t="shared" si="11"/>
        <v>PCM132</v>
      </c>
      <c r="C148" s="425" t="s">
        <v>230</v>
      </c>
      <c r="D148" s="426" t="s">
        <v>628</v>
      </c>
      <c r="E148" s="294">
        <v>100</v>
      </c>
      <c r="F148" s="297"/>
      <c r="G148" s="451">
        <f t="shared" si="12"/>
        <v>0</v>
      </c>
      <c r="H148" s="295"/>
    </row>
    <row r="149" spans="1:246" s="417" customFormat="1" ht="12.75" customHeight="1">
      <c r="A149" s="449" t="s">
        <v>587</v>
      </c>
      <c r="B149" s="450" t="str">
        <f t="shared" si="11"/>
        <v>PCM133</v>
      </c>
      <c r="C149" s="410" t="s">
        <v>441</v>
      </c>
      <c r="D149" s="424" t="s">
        <v>628</v>
      </c>
      <c r="E149" s="390">
        <v>24</v>
      </c>
      <c r="F149" s="413"/>
      <c r="G149" s="413">
        <f t="shared" si="12"/>
        <v>0</v>
      </c>
      <c r="H149" s="416"/>
    </row>
    <row r="150" spans="1:246" s="296" customFormat="1" ht="12.75" customHeight="1">
      <c r="A150" s="449" t="s">
        <v>588</v>
      </c>
      <c r="B150" s="450" t="str">
        <f t="shared" si="11"/>
        <v>PCM134</v>
      </c>
      <c r="C150" s="425" t="s">
        <v>231</v>
      </c>
      <c r="D150" s="426" t="s">
        <v>628</v>
      </c>
      <c r="E150" s="294">
        <v>84</v>
      </c>
      <c r="F150" s="297"/>
      <c r="G150" s="451">
        <f t="shared" si="12"/>
        <v>0</v>
      </c>
      <c r="H150" s="295"/>
    </row>
    <row r="151" spans="1:246" s="369" customFormat="1" ht="22.5">
      <c r="A151" s="449" t="s">
        <v>589</v>
      </c>
      <c r="B151" s="450" t="str">
        <f t="shared" si="11"/>
        <v>PCM135</v>
      </c>
      <c r="C151" s="425" t="s">
        <v>413</v>
      </c>
      <c r="D151" s="426" t="s">
        <v>628</v>
      </c>
      <c r="E151" s="294">
        <v>1</v>
      </c>
      <c r="F151" s="427"/>
      <c r="G151" s="297">
        <f t="shared" si="12"/>
        <v>0</v>
      </c>
      <c r="H151" s="368"/>
    </row>
    <row r="152" spans="1:246" s="198" customFormat="1" ht="12.75" customHeight="1">
      <c r="A152" s="200"/>
      <c r="B152" s="201"/>
      <c r="C152" s="171" t="s">
        <v>232</v>
      </c>
      <c r="D152" s="172"/>
      <c r="E152" s="382"/>
      <c r="F152" s="374"/>
      <c r="G152" s="182"/>
      <c r="H152" s="203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F152" s="196"/>
      <c r="AG152" s="196"/>
      <c r="AH152" s="196"/>
      <c r="AI152" s="196"/>
      <c r="AJ152" s="196"/>
      <c r="AK152" s="196"/>
      <c r="AL152" s="196"/>
      <c r="AM152" s="196"/>
      <c r="AN152" s="196"/>
      <c r="AO152" s="196"/>
      <c r="AP152" s="196"/>
      <c r="AQ152" s="196"/>
      <c r="AR152" s="196"/>
      <c r="AS152" s="196"/>
      <c r="AT152" s="196"/>
      <c r="AU152" s="196"/>
      <c r="AV152" s="196"/>
      <c r="AW152" s="196"/>
      <c r="AX152" s="196"/>
      <c r="AY152" s="196"/>
      <c r="AZ152" s="196"/>
      <c r="BA152" s="196"/>
      <c r="BB152" s="196"/>
      <c r="BC152" s="196"/>
      <c r="BD152" s="196"/>
      <c r="BE152" s="196"/>
      <c r="BF152" s="196"/>
      <c r="BG152" s="196"/>
      <c r="BH152" s="197"/>
      <c r="BI152" s="197"/>
      <c r="BJ152" s="196"/>
      <c r="BK152" s="196"/>
      <c r="BL152" s="196"/>
      <c r="BM152" s="196"/>
      <c r="BN152" s="196"/>
      <c r="BO152" s="196"/>
      <c r="BP152" s="196"/>
      <c r="BQ152" s="196"/>
      <c r="BR152" s="196"/>
      <c r="BS152" s="196"/>
      <c r="BT152" s="196"/>
      <c r="BU152" s="196"/>
      <c r="BV152" s="196"/>
      <c r="BW152" s="196"/>
      <c r="BX152" s="196"/>
      <c r="BY152" s="196"/>
      <c r="BZ152" s="196"/>
      <c r="CA152" s="196"/>
      <c r="CB152" s="196"/>
      <c r="CC152" s="196"/>
      <c r="CD152" s="196"/>
      <c r="CE152" s="196"/>
      <c r="CF152" s="196"/>
      <c r="CG152" s="196"/>
      <c r="CH152" s="196"/>
      <c r="CI152" s="196"/>
      <c r="CJ152" s="196"/>
      <c r="CK152" s="196"/>
      <c r="CL152" s="196"/>
      <c r="CM152" s="196"/>
      <c r="CN152" s="196"/>
      <c r="CO152" s="196"/>
      <c r="CP152" s="196"/>
      <c r="CQ152" s="196"/>
      <c r="CR152" s="196"/>
      <c r="CS152" s="196"/>
      <c r="CT152" s="196"/>
      <c r="CU152" s="196"/>
      <c r="CV152" s="196"/>
      <c r="CW152" s="196"/>
      <c r="CX152" s="196"/>
      <c r="CY152" s="196"/>
      <c r="CZ152" s="196"/>
      <c r="DA152" s="196"/>
      <c r="DB152" s="196"/>
      <c r="DC152" s="196"/>
      <c r="DD152" s="196"/>
      <c r="DE152" s="196"/>
      <c r="DF152" s="196"/>
      <c r="DG152" s="196"/>
      <c r="DH152" s="196"/>
      <c r="DI152" s="196"/>
      <c r="DJ152" s="196"/>
      <c r="DK152" s="196"/>
      <c r="DL152" s="196"/>
      <c r="DM152" s="196"/>
      <c r="DN152" s="196"/>
      <c r="DO152" s="196"/>
      <c r="DP152" s="196"/>
      <c r="DQ152" s="196"/>
      <c r="DR152" s="196"/>
      <c r="DS152" s="196"/>
      <c r="DT152" s="196"/>
      <c r="DU152" s="196"/>
      <c r="DV152" s="196"/>
      <c r="DW152" s="196"/>
      <c r="DX152" s="196"/>
      <c r="DY152" s="196"/>
      <c r="DZ152" s="196"/>
      <c r="EA152" s="196"/>
      <c r="EB152" s="196"/>
      <c r="EC152" s="196"/>
      <c r="ED152" s="196"/>
      <c r="EE152" s="196"/>
      <c r="EF152" s="196"/>
      <c r="EG152" s="196"/>
      <c r="EH152" s="196"/>
      <c r="EI152" s="196"/>
      <c r="EJ152" s="196"/>
      <c r="EK152" s="196"/>
      <c r="EL152" s="196"/>
      <c r="EM152" s="196"/>
      <c r="EN152" s="196"/>
      <c r="EO152" s="196"/>
      <c r="EP152" s="196"/>
      <c r="EQ152" s="196"/>
      <c r="ER152" s="196"/>
      <c r="ES152" s="196"/>
      <c r="ET152" s="196"/>
      <c r="EU152" s="196"/>
      <c r="EV152" s="196"/>
      <c r="EW152" s="196"/>
      <c r="EX152" s="196"/>
      <c r="EY152" s="196"/>
      <c r="EZ152" s="196"/>
      <c r="FA152" s="196"/>
      <c r="FB152" s="196"/>
      <c r="FC152" s="196"/>
      <c r="FD152" s="196"/>
      <c r="FE152" s="196"/>
      <c r="FF152" s="196"/>
      <c r="FG152" s="196"/>
      <c r="FH152" s="196"/>
      <c r="FI152" s="196"/>
      <c r="FJ152" s="196"/>
      <c r="FK152" s="196"/>
      <c r="FL152" s="196"/>
      <c r="FM152" s="196"/>
      <c r="FN152" s="196"/>
      <c r="FO152" s="196"/>
      <c r="FP152" s="196"/>
      <c r="FQ152" s="196"/>
      <c r="FR152" s="196"/>
      <c r="FS152" s="196"/>
      <c r="FT152" s="196"/>
      <c r="FU152" s="196"/>
      <c r="FV152" s="196"/>
      <c r="FW152" s="196"/>
      <c r="FX152" s="196"/>
      <c r="FY152" s="196"/>
      <c r="FZ152" s="196"/>
      <c r="GA152" s="196"/>
      <c r="GB152" s="196"/>
      <c r="GC152" s="196"/>
      <c r="GD152" s="196"/>
      <c r="GE152" s="196"/>
      <c r="GF152" s="196"/>
      <c r="GG152" s="196"/>
      <c r="GH152" s="196"/>
      <c r="GI152" s="196"/>
      <c r="GJ152" s="196"/>
      <c r="GK152" s="196"/>
      <c r="GL152" s="196"/>
      <c r="GM152" s="196"/>
      <c r="GN152" s="196"/>
      <c r="GO152" s="196"/>
      <c r="GP152" s="196"/>
      <c r="GQ152" s="196"/>
      <c r="GR152" s="196"/>
      <c r="GS152" s="196"/>
      <c r="GT152" s="196"/>
      <c r="GU152" s="196"/>
      <c r="GV152" s="196"/>
      <c r="GW152" s="196"/>
      <c r="GX152" s="196"/>
      <c r="GY152" s="196"/>
      <c r="GZ152" s="196"/>
      <c r="HA152" s="196"/>
      <c r="HB152" s="196"/>
      <c r="HC152" s="196"/>
      <c r="HD152" s="196"/>
      <c r="HE152" s="196"/>
      <c r="HF152" s="196"/>
      <c r="HG152" s="196"/>
      <c r="HH152" s="196"/>
      <c r="HI152" s="196"/>
      <c r="HJ152" s="196"/>
      <c r="HK152" s="196"/>
      <c r="HL152" s="196"/>
      <c r="HM152" s="196"/>
      <c r="HN152" s="196"/>
      <c r="HO152" s="196"/>
      <c r="HP152" s="196"/>
      <c r="HQ152" s="196"/>
      <c r="HR152" s="196"/>
      <c r="HS152" s="196"/>
      <c r="HT152" s="196"/>
      <c r="HU152" s="196"/>
      <c r="HV152" s="196"/>
      <c r="HW152" s="196"/>
      <c r="HX152" s="196"/>
      <c r="HY152" s="196"/>
      <c r="HZ152" s="196"/>
      <c r="IA152" s="196"/>
      <c r="IB152" s="196"/>
      <c r="IC152" s="196"/>
      <c r="ID152" s="196"/>
      <c r="IE152" s="196"/>
      <c r="IF152" s="196"/>
      <c r="IG152" s="196"/>
      <c r="IH152" s="196"/>
      <c r="II152" s="196"/>
      <c r="IJ152" s="196"/>
      <c r="IK152" s="196"/>
      <c r="IL152" s="196"/>
    </row>
    <row r="153" spans="1:246" s="296" customFormat="1" ht="67.5">
      <c r="A153" s="449" t="s">
        <v>590</v>
      </c>
      <c r="B153" s="450" t="str">
        <f t="shared" ref="B153:B158" si="13">CONCATENATE("PC",A153)</f>
        <v>PC136</v>
      </c>
      <c r="C153" s="425" t="s">
        <v>568</v>
      </c>
      <c r="D153" s="426" t="s">
        <v>628</v>
      </c>
      <c r="E153" s="294">
        <v>4</v>
      </c>
      <c r="F153" s="297"/>
      <c r="G153" s="451">
        <f>ROUND(E153*F153,2)</f>
        <v>0</v>
      </c>
      <c r="H153" s="295"/>
    </row>
    <row r="154" spans="1:246" s="296" customFormat="1" ht="22.5">
      <c r="A154" s="449" t="s">
        <v>591</v>
      </c>
      <c r="B154" s="450" t="str">
        <f t="shared" si="13"/>
        <v>PC137</v>
      </c>
      <c r="C154" s="444" t="s">
        <v>414</v>
      </c>
      <c r="D154" s="452" t="s">
        <v>628</v>
      </c>
      <c r="E154" s="453">
        <v>4</v>
      </c>
      <c r="F154" s="297"/>
      <c r="G154" s="451">
        <f>E154*F154</f>
        <v>0</v>
      </c>
      <c r="H154" s="295"/>
    </row>
    <row r="155" spans="1:246" s="296" customFormat="1" ht="22.5">
      <c r="A155" s="449" t="s">
        <v>592</v>
      </c>
      <c r="B155" s="450" t="str">
        <f t="shared" si="13"/>
        <v>PC138</v>
      </c>
      <c r="C155" s="444" t="s">
        <v>437</v>
      </c>
      <c r="D155" s="452" t="s">
        <v>628</v>
      </c>
      <c r="E155" s="453">
        <v>4</v>
      </c>
      <c r="F155" s="297"/>
      <c r="G155" s="451">
        <f>E155*F155</f>
        <v>0</v>
      </c>
      <c r="H155" s="295"/>
    </row>
    <row r="156" spans="1:246" s="296" customFormat="1" ht="22.5">
      <c r="A156" s="449" t="s">
        <v>593</v>
      </c>
      <c r="B156" s="450" t="str">
        <f t="shared" si="13"/>
        <v>PC139</v>
      </c>
      <c r="C156" s="425" t="s">
        <v>233</v>
      </c>
      <c r="D156" s="426" t="s">
        <v>628</v>
      </c>
      <c r="E156" s="294">
        <v>1</v>
      </c>
      <c r="F156" s="297"/>
      <c r="G156" s="451">
        <f>E156*F156</f>
        <v>0</v>
      </c>
      <c r="H156" s="295"/>
    </row>
    <row r="157" spans="1:246" s="296" customFormat="1" ht="33.75">
      <c r="A157" s="449" t="s">
        <v>594</v>
      </c>
      <c r="B157" s="450" t="str">
        <f t="shared" si="13"/>
        <v>PC140</v>
      </c>
      <c r="C157" s="425" t="s">
        <v>243</v>
      </c>
      <c r="D157" s="426" t="s">
        <v>628</v>
      </c>
      <c r="E157" s="294">
        <v>1</v>
      </c>
      <c r="F157" s="297"/>
      <c r="G157" s="451">
        <f>E157*F157</f>
        <v>0</v>
      </c>
      <c r="H157" s="295"/>
    </row>
    <row r="158" spans="1:246" s="369" customFormat="1" ht="22.5">
      <c r="A158" s="449" t="s">
        <v>595</v>
      </c>
      <c r="B158" s="450" t="str">
        <f t="shared" si="13"/>
        <v>PC141</v>
      </c>
      <c r="C158" s="425" t="s">
        <v>442</v>
      </c>
      <c r="D158" s="426" t="s">
        <v>628</v>
      </c>
      <c r="E158" s="294">
        <v>2</v>
      </c>
      <c r="F158" s="297"/>
      <c r="G158" s="297">
        <f>E158*F158</f>
        <v>0</v>
      </c>
      <c r="H158" s="368"/>
    </row>
    <row r="159" spans="1:246" s="198" customFormat="1" ht="12.75" customHeight="1">
      <c r="A159" s="200"/>
      <c r="B159" s="201"/>
      <c r="C159" s="171" t="s">
        <v>234</v>
      </c>
      <c r="D159" s="172"/>
      <c r="E159" s="382"/>
      <c r="F159" s="374"/>
      <c r="G159" s="182"/>
      <c r="H159" s="203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  <c r="AG159" s="196"/>
      <c r="AH159" s="196"/>
      <c r="AI159" s="196"/>
      <c r="AJ159" s="196"/>
      <c r="AK159" s="196"/>
      <c r="AL159" s="196"/>
      <c r="AM159" s="196"/>
      <c r="AN159" s="196"/>
      <c r="AO159" s="196"/>
      <c r="AP159" s="196"/>
      <c r="AQ159" s="196"/>
      <c r="AR159" s="196"/>
      <c r="AS159" s="196"/>
      <c r="AT159" s="196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196"/>
      <c r="BF159" s="196"/>
      <c r="BG159" s="196"/>
      <c r="BH159" s="197"/>
      <c r="BI159" s="197"/>
      <c r="BJ159" s="196"/>
      <c r="BK159" s="196"/>
      <c r="BL159" s="196"/>
      <c r="BM159" s="196"/>
      <c r="BN159" s="196"/>
      <c r="BO159" s="196"/>
      <c r="BP159" s="196"/>
      <c r="BQ159" s="196"/>
      <c r="BR159" s="196"/>
      <c r="BS159" s="196"/>
      <c r="BT159" s="196"/>
      <c r="BU159" s="196"/>
      <c r="BV159" s="196"/>
      <c r="BW159" s="196"/>
      <c r="BX159" s="196"/>
      <c r="BY159" s="196"/>
      <c r="BZ159" s="196"/>
      <c r="CA159" s="196"/>
      <c r="CB159" s="196"/>
      <c r="CC159" s="196"/>
      <c r="CD159" s="196"/>
      <c r="CE159" s="196"/>
      <c r="CF159" s="196"/>
      <c r="CG159" s="196"/>
      <c r="CH159" s="196"/>
      <c r="CI159" s="196"/>
      <c r="CJ159" s="196"/>
      <c r="CK159" s="196"/>
      <c r="CL159" s="196"/>
      <c r="CM159" s="196"/>
      <c r="CN159" s="196"/>
      <c r="CO159" s="196"/>
      <c r="CP159" s="196"/>
      <c r="CQ159" s="196"/>
      <c r="CR159" s="196"/>
      <c r="CS159" s="196"/>
      <c r="CT159" s="196"/>
      <c r="CU159" s="196"/>
      <c r="CV159" s="196"/>
      <c r="CW159" s="196"/>
      <c r="CX159" s="196"/>
      <c r="CY159" s="196"/>
      <c r="CZ159" s="196"/>
      <c r="DA159" s="196"/>
      <c r="DB159" s="196"/>
      <c r="DC159" s="196"/>
      <c r="DD159" s="196"/>
      <c r="DE159" s="196"/>
      <c r="DF159" s="196"/>
      <c r="DG159" s="196"/>
      <c r="DH159" s="196"/>
      <c r="DI159" s="196"/>
      <c r="DJ159" s="196"/>
      <c r="DK159" s="196"/>
      <c r="DL159" s="196"/>
      <c r="DM159" s="196"/>
      <c r="DN159" s="196"/>
      <c r="DO159" s="196"/>
      <c r="DP159" s="196"/>
      <c r="DQ159" s="196"/>
      <c r="DR159" s="196"/>
      <c r="DS159" s="196"/>
      <c r="DT159" s="196"/>
      <c r="DU159" s="196"/>
      <c r="DV159" s="196"/>
      <c r="DW159" s="196"/>
      <c r="DX159" s="196"/>
      <c r="DY159" s="196"/>
      <c r="DZ159" s="196"/>
      <c r="EA159" s="196"/>
      <c r="EB159" s="196"/>
      <c r="EC159" s="196"/>
      <c r="ED159" s="196"/>
      <c r="EE159" s="196"/>
      <c r="EF159" s="196"/>
      <c r="EG159" s="196"/>
      <c r="EH159" s="196"/>
      <c r="EI159" s="196"/>
      <c r="EJ159" s="196"/>
      <c r="EK159" s="196"/>
      <c r="EL159" s="196"/>
      <c r="EM159" s="196"/>
      <c r="EN159" s="196"/>
      <c r="EO159" s="196"/>
      <c r="EP159" s="196"/>
      <c r="EQ159" s="196"/>
      <c r="ER159" s="196"/>
      <c r="ES159" s="196"/>
      <c r="ET159" s="196"/>
      <c r="EU159" s="196"/>
      <c r="EV159" s="196"/>
      <c r="EW159" s="196"/>
      <c r="EX159" s="196"/>
      <c r="EY159" s="196"/>
      <c r="EZ159" s="196"/>
      <c r="FA159" s="196"/>
      <c r="FB159" s="196"/>
      <c r="FC159" s="196"/>
      <c r="FD159" s="196"/>
      <c r="FE159" s="196"/>
      <c r="FF159" s="196"/>
      <c r="FG159" s="196"/>
      <c r="FH159" s="196"/>
      <c r="FI159" s="196"/>
      <c r="FJ159" s="196"/>
      <c r="FK159" s="196"/>
      <c r="FL159" s="196"/>
      <c r="FM159" s="196"/>
      <c r="FN159" s="196"/>
      <c r="FO159" s="196"/>
      <c r="FP159" s="196"/>
      <c r="FQ159" s="196"/>
      <c r="FR159" s="196"/>
      <c r="FS159" s="196"/>
      <c r="FT159" s="196"/>
      <c r="FU159" s="196"/>
      <c r="FV159" s="196"/>
      <c r="FW159" s="196"/>
      <c r="FX159" s="196"/>
      <c r="FY159" s="196"/>
      <c r="FZ159" s="196"/>
      <c r="GA159" s="196"/>
      <c r="GB159" s="196"/>
      <c r="GC159" s="196"/>
      <c r="GD159" s="196"/>
      <c r="GE159" s="196"/>
      <c r="GF159" s="196"/>
      <c r="GG159" s="196"/>
      <c r="GH159" s="196"/>
      <c r="GI159" s="196"/>
      <c r="GJ159" s="196"/>
      <c r="GK159" s="196"/>
      <c r="GL159" s="196"/>
      <c r="GM159" s="196"/>
      <c r="GN159" s="196"/>
      <c r="GO159" s="196"/>
      <c r="GP159" s="196"/>
      <c r="GQ159" s="196"/>
      <c r="GR159" s="196"/>
      <c r="GS159" s="196"/>
      <c r="GT159" s="196"/>
      <c r="GU159" s="196"/>
      <c r="GV159" s="196"/>
      <c r="GW159" s="196"/>
      <c r="GX159" s="196"/>
      <c r="GY159" s="196"/>
      <c r="GZ159" s="196"/>
      <c r="HA159" s="196"/>
      <c r="HB159" s="196"/>
      <c r="HC159" s="196"/>
      <c r="HD159" s="196"/>
      <c r="HE159" s="196"/>
      <c r="HF159" s="196"/>
      <c r="HG159" s="196"/>
      <c r="HH159" s="196"/>
      <c r="HI159" s="196"/>
      <c r="HJ159" s="196"/>
      <c r="HK159" s="196"/>
      <c r="HL159" s="196"/>
      <c r="HM159" s="196"/>
      <c r="HN159" s="196"/>
      <c r="HO159" s="196"/>
      <c r="HP159" s="196"/>
      <c r="HQ159" s="196"/>
      <c r="HR159" s="196"/>
      <c r="HS159" s="196"/>
      <c r="HT159" s="196"/>
      <c r="HU159" s="196"/>
      <c r="HV159" s="196"/>
      <c r="HW159" s="196"/>
      <c r="HX159" s="196"/>
      <c r="HY159" s="196"/>
      <c r="HZ159" s="196"/>
      <c r="IA159" s="196"/>
      <c r="IB159" s="196"/>
      <c r="IC159" s="196"/>
      <c r="ID159" s="196"/>
      <c r="IE159" s="196"/>
      <c r="IF159" s="196"/>
      <c r="IG159" s="196"/>
      <c r="IH159" s="196"/>
      <c r="II159" s="196"/>
      <c r="IJ159" s="196"/>
      <c r="IK159" s="196"/>
      <c r="IL159" s="196"/>
    </row>
    <row r="160" spans="1:246" s="369" customFormat="1" ht="67.5">
      <c r="A160" s="442" t="s">
        <v>596</v>
      </c>
      <c r="B160" s="443" t="str">
        <f t="shared" ref="B160:B165" si="14">CONCATENATE("PCM",A160)</f>
        <v>PCM142</v>
      </c>
      <c r="C160" s="388" t="s">
        <v>568</v>
      </c>
      <c r="D160" s="424" t="s">
        <v>628</v>
      </c>
      <c r="E160" s="390">
        <v>4</v>
      </c>
      <c r="F160" s="413"/>
      <c r="G160" s="297">
        <f t="shared" ref="G160:G165" si="15">E160*F160</f>
        <v>0</v>
      </c>
      <c r="H160" s="368"/>
    </row>
    <row r="161" spans="1:251" s="417" customFormat="1" ht="22.5">
      <c r="A161" s="442" t="s">
        <v>597</v>
      </c>
      <c r="B161" s="443" t="str">
        <f t="shared" si="14"/>
        <v>PCM143</v>
      </c>
      <c r="C161" s="410" t="s">
        <v>414</v>
      </c>
      <c r="D161" s="424" t="s">
        <v>628</v>
      </c>
      <c r="E161" s="390">
        <v>4</v>
      </c>
      <c r="F161" s="413"/>
      <c r="G161" s="413">
        <f t="shared" si="15"/>
        <v>0</v>
      </c>
      <c r="H161" s="416"/>
    </row>
    <row r="162" spans="1:251" s="369" customFormat="1" ht="22.5">
      <c r="A162" s="442" t="s">
        <v>598</v>
      </c>
      <c r="B162" s="443" t="str">
        <f t="shared" si="14"/>
        <v>PCM144</v>
      </c>
      <c r="C162" s="482" t="s">
        <v>437</v>
      </c>
      <c r="D162" s="426" t="s">
        <v>628</v>
      </c>
      <c r="E162" s="294">
        <v>4</v>
      </c>
      <c r="F162" s="297"/>
      <c r="G162" s="297">
        <f t="shared" si="15"/>
        <v>0</v>
      </c>
      <c r="H162" s="368"/>
    </row>
    <row r="163" spans="1:251" s="296" customFormat="1" ht="22.5">
      <c r="A163" s="442" t="s">
        <v>599</v>
      </c>
      <c r="B163" s="443" t="str">
        <f t="shared" si="14"/>
        <v>PCM145</v>
      </c>
      <c r="C163" s="425" t="s">
        <v>233</v>
      </c>
      <c r="D163" s="426" t="s">
        <v>628</v>
      </c>
      <c r="E163" s="294">
        <v>1</v>
      </c>
      <c r="F163" s="454"/>
      <c r="G163" s="451">
        <f t="shared" si="15"/>
        <v>0</v>
      </c>
      <c r="H163" s="295"/>
    </row>
    <row r="164" spans="1:251" s="296" customFormat="1" ht="33.75">
      <c r="A164" s="442" t="s">
        <v>600</v>
      </c>
      <c r="B164" s="443" t="str">
        <f t="shared" si="14"/>
        <v>PCM146</v>
      </c>
      <c r="C164" s="425" t="s">
        <v>243</v>
      </c>
      <c r="D164" s="426" t="s">
        <v>628</v>
      </c>
      <c r="E164" s="294">
        <v>1</v>
      </c>
      <c r="F164" s="297"/>
      <c r="G164" s="451">
        <f t="shared" si="15"/>
        <v>0</v>
      </c>
      <c r="H164" s="295"/>
    </row>
    <row r="165" spans="1:251" s="369" customFormat="1">
      <c r="A165" s="442" t="s">
        <v>601</v>
      </c>
      <c r="B165" s="443" t="str">
        <f t="shared" si="14"/>
        <v>PCM147</v>
      </c>
      <c r="C165" s="425" t="s">
        <v>443</v>
      </c>
      <c r="D165" s="426" t="s">
        <v>628</v>
      </c>
      <c r="E165" s="294">
        <v>2</v>
      </c>
      <c r="F165" s="297"/>
      <c r="G165" s="297">
        <f t="shared" si="15"/>
        <v>0</v>
      </c>
      <c r="H165" s="368"/>
    </row>
    <row r="166" spans="1:251" s="198" customFormat="1" ht="12.75" customHeight="1">
      <c r="A166" s="200"/>
      <c r="B166" s="201"/>
      <c r="C166" s="171" t="s">
        <v>284</v>
      </c>
      <c r="D166" s="172"/>
      <c r="E166" s="382"/>
      <c r="F166" s="374"/>
      <c r="G166" s="182"/>
      <c r="H166" s="203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6"/>
      <c r="AK166" s="196"/>
      <c r="AL166" s="196"/>
      <c r="AM166" s="196"/>
      <c r="AN166" s="196"/>
      <c r="AO166" s="196"/>
      <c r="AP166" s="196"/>
      <c r="AQ166" s="196"/>
      <c r="AR166" s="196"/>
      <c r="AS166" s="196"/>
      <c r="AT166" s="196"/>
      <c r="AU166" s="196"/>
      <c r="AV166" s="196"/>
      <c r="AW166" s="196"/>
      <c r="AX166" s="196"/>
      <c r="AY166" s="196"/>
      <c r="AZ166" s="196"/>
      <c r="BA166" s="196"/>
      <c r="BB166" s="196"/>
      <c r="BC166" s="196"/>
      <c r="BD166" s="196"/>
      <c r="BE166" s="196"/>
      <c r="BF166" s="196"/>
      <c r="BG166" s="196"/>
      <c r="BH166" s="197"/>
      <c r="BI166" s="197"/>
      <c r="BJ166" s="196"/>
      <c r="BK166" s="196"/>
      <c r="BL166" s="196"/>
      <c r="BM166" s="196"/>
      <c r="BN166" s="196"/>
      <c r="BO166" s="196"/>
      <c r="BP166" s="196"/>
      <c r="BQ166" s="196"/>
      <c r="BR166" s="196"/>
      <c r="BS166" s="196"/>
      <c r="BT166" s="196"/>
      <c r="BU166" s="196"/>
      <c r="BV166" s="196"/>
      <c r="BW166" s="196"/>
      <c r="BX166" s="196"/>
      <c r="BY166" s="196"/>
      <c r="BZ166" s="196"/>
      <c r="CA166" s="196"/>
      <c r="CB166" s="196"/>
      <c r="CC166" s="196"/>
      <c r="CD166" s="196"/>
      <c r="CE166" s="196"/>
      <c r="CF166" s="196"/>
      <c r="CG166" s="196"/>
      <c r="CH166" s="196"/>
      <c r="CI166" s="196"/>
      <c r="CJ166" s="196"/>
      <c r="CK166" s="196"/>
      <c r="CL166" s="196"/>
      <c r="CM166" s="196"/>
      <c r="CN166" s="196"/>
      <c r="CO166" s="196"/>
      <c r="CP166" s="196"/>
      <c r="CQ166" s="196"/>
      <c r="CR166" s="196"/>
      <c r="CS166" s="196"/>
      <c r="CT166" s="196"/>
      <c r="CU166" s="196"/>
      <c r="CV166" s="196"/>
      <c r="CW166" s="196"/>
      <c r="CX166" s="196"/>
      <c r="CY166" s="196"/>
      <c r="CZ166" s="196"/>
      <c r="DA166" s="196"/>
      <c r="DB166" s="196"/>
      <c r="DC166" s="196"/>
      <c r="DD166" s="196"/>
      <c r="DE166" s="196"/>
      <c r="DF166" s="196"/>
      <c r="DG166" s="196"/>
      <c r="DH166" s="196"/>
      <c r="DI166" s="196"/>
      <c r="DJ166" s="196"/>
      <c r="DK166" s="196"/>
      <c r="DL166" s="196"/>
      <c r="DM166" s="196"/>
      <c r="DN166" s="196"/>
      <c r="DO166" s="196"/>
      <c r="DP166" s="196"/>
      <c r="DQ166" s="196"/>
      <c r="DR166" s="196"/>
      <c r="DS166" s="196"/>
      <c r="DT166" s="196"/>
      <c r="DU166" s="196"/>
      <c r="DV166" s="196"/>
      <c r="DW166" s="196"/>
      <c r="DX166" s="196"/>
      <c r="DY166" s="196"/>
      <c r="DZ166" s="196"/>
      <c r="EA166" s="196"/>
      <c r="EB166" s="196"/>
      <c r="EC166" s="196"/>
      <c r="ED166" s="196"/>
      <c r="EE166" s="196"/>
      <c r="EF166" s="196"/>
      <c r="EG166" s="196"/>
      <c r="EH166" s="196"/>
      <c r="EI166" s="196"/>
      <c r="EJ166" s="196"/>
      <c r="EK166" s="196"/>
      <c r="EL166" s="196"/>
      <c r="EM166" s="196"/>
      <c r="EN166" s="196"/>
      <c r="EO166" s="196"/>
      <c r="EP166" s="196"/>
      <c r="EQ166" s="196"/>
      <c r="ER166" s="196"/>
      <c r="ES166" s="196"/>
      <c r="ET166" s="196"/>
      <c r="EU166" s="196"/>
      <c r="EV166" s="196"/>
      <c r="EW166" s="196"/>
      <c r="EX166" s="196"/>
      <c r="EY166" s="196"/>
      <c r="EZ166" s="196"/>
      <c r="FA166" s="196"/>
      <c r="FB166" s="196"/>
      <c r="FC166" s="196"/>
      <c r="FD166" s="196"/>
      <c r="FE166" s="196"/>
      <c r="FF166" s="196"/>
      <c r="FG166" s="196"/>
      <c r="FH166" s="196"/>
      <c r="FI166" s="196"/>
      <c r="FJ166" s="196"/>
      <c r="FK166" s="196"/>
      <c r="FL166" s="196"/>
      <c r="FM166" s="196"/>
      <c r="FN166" s="196"/>
      <c r="FO166" s="196"/>
      <c r="FP166" s="196"/>
      <c r="FQ166" s="196"/>
      <c r="FR166" s="196"/>
      <c r="FS166" s="196"/>
      <c r="FT166" s="196"/>
      <c r="FU166" s="196"/>
      <c r="FV166" s="196"/>
      <c r="FW166" s="196"/>
      <c r="FX166" s="196"/>
      <c r="FY166" s="196"/>
      <c r="FZ166" s="196"/>
      <c r="GA166" s="196"/>
      <c r="GB166" s="196"/>
      <c r="GC166" s="196"/>
      <c r="GD166" s="196"/>
      <c r="GE166" s="196"/>
      <c r="GF166" s="196"/>
      <c r="GG166" s="196"/>
      <c r="GH166" s="196"/>
      <c r="GI166" s="196"/>
      <c r="GJ166" s="196"/>
      <c r="GK166" s="196"/>
      <c r="GL166" s="196"/>
      <c r="GM166" s="196"/>
      <c r="GN166" s="196"/>
      <c r="GO166" s="196"/>
      <c r="GP166" s="196"/>
      <c r="GQ166" s="196"/>
      <c r="GR166" s="196"/>
      <c r="GS166" s="196"/>
      <c r="GT166" s="196"/>
      <c r="GU166" s="196"/>
      <c r="GV166" s="196"/>
      <c r="GW166" s="196"/>
      <c r="GX166" s="196"/>
      <c r="GY166" s="196"/>
      <c r="GZ166" s="196"/>
      <c r="HA166" s="196"/>
      <c r="HB166" s="196"/>
      <c r="HC166" s="196"/>
      <c r="HD166" s="196"/>
      <c r="HE166" s="196"/>
      <c r="HF166" s="196"/>
      <c r="HG166" s="196"/>
      <c r="HH166" s="196"/>
      <c r="HI166" s="196"/>
      <c r="HJ166" s="196"/>
      <c r="HK166" s="196"/>
      <c r="HL166" s="196"/>
      <c r="HM166" s="196"/>
      <c r="HN166" s="196"/>
      <c r="HO166" s="196"/>
      <c r="HP166" s="196"/>
      <c r="HQ166" s="196"/>
      <c r="HR166" s="196"/>
      <c r="HS166" s="196"/>
      <c r="HT166" s="196"/>
      <c r="HU166" s="196"/>
      <c r="HV166" s="196"/>
      <c r="HW166" s="196"/>
      <c r="HX166" s="196"/>
      <c r="HY166" s="196"/>
      <c r="HZ166" s="196"/>
      <c r="IA166" s="196"/>
      <c r="IB166" s="196"/>
      <c r="IC166" s="196"/>
      <c r="ID166" s="196"/>
      <c r="IE166" s="196"/>
      <c r="IF166" s="196"/>
      <c r="IG166" s="196"/>
      <c r="IH166" s="196"/>
      <c r="II166" s="196"/>
      <c r="IJ166" s="196"/>
      <c r="IK166" s="196"/>
      <c r="IL166" s="196"/>
    </row>
    <row r="167" spans="1:251" s="296" customFormat="1" ht="33.75">
      <c r="A167" s="449" t="s">
        <v>602</v>
      </c>
      <c r="B167" s="450" t="str">
        <f>CONCATENATE("PC",A167)</f>
        <v>PC148</v>
      </c>
      <c r="C167" s="444" t="s">
        <v>286</v>
      </c>
      <c r="D167" s="452" t="s">
        <v>628</v>
      </c>
      <c r="E167" s="453">
        <v>4</v>
      </c>
      <c r="F167" s="454"/>
      <c r="G167" s="451">
        <f>E167*F167</f>
        <v>0</v>
      </c>
      <c r="H167" s="368"/>
      <c r="I167" s="369"/>
      <c r="J167" s="369"/>
      <c r="K167" s="369"/>
      <c r="L167" s="369"/>
      <c r="M167" s="369"/>
      <c r="N167" s="369"/>
      <c r="O167" s="369"/>
      <c r="P167" s="369"/>
      <c r="Q167" s="369"/>
      <c r="R167" s="369"/>
      <c r="S167" s="369"/>
      <c r="T167" s="369"/>
      <c r="U167" s="369"/>
      <c r="V167" s="369"/>
      <c r="W167" s="369"/>
      <c r="X167" s="369"/>
      <c r="Y167" s="369"/>
      <c r="Z167" s="369"/>
      <c r="AA167" s="369"/>
      <c r="AB167" s="369"/>
      <c r="AC167" s="369"/>
      <c r="AD167" s="369"/>
      <c r="AE167" s="369"/>
      <c r="AF167" s="369"/>
      <c r="AG167" s="369"/>
      <c r="AH167" s="369"/>
      <c r="AI167" s="369"/>
      <c r="AJ167" s="369"/>
      <c r="AK167" s="369"/>
      <c r="AL167" s="369"/>
      <c r="AM167" s="369"/>
      <c r="AN167" s="369"/>
      <c r="AO167" s="369"/>
      <c r="AP167" s="369"/>
      <c r="AQ167" s="369"/>
      <c r="AR167" s="369"/>
      <c r="AS167" s="369"/>
      <c r="AT167" s="369"/>
      <c r="AU167" s="369"/>
      <c r="AV167" s="369"/>
      <c r="AW167" s="369"/>
      <c r="AX167" s="369"/>
      <c r="AY167" s="369"/>
      <c r="AZ167" s="369"/>
      <c r="BA167" s="369"/>
      <c r="BB167" s="369"/>
      <c r="BC167" s="369"/>
      <c r="BD167" s="369"/>
      <c r="BE167" s="369"/>
      <c r="BF167" s="369"/>
      <c r="BG167" s="369"/>
      <c r="BH167" s="369"/>
      <c r="BI167" s="369"/>
      <c r="BJ167" s="369"/>
      <c r="BK167" s="369"/>
      <c r="BL167" s="369"/>
      <c r="BM167" s="369"/>
      <c r="BN167" s="369"/>
      <c r="BO167" s="369"/>
      <c r="BP167" s="369"/>
      <c r="BQ167" s="369"/>
      <c r="BR167" s="369"/>
      <c r="BS167" s="369"/>
      <c r="BT167" s="369"/>
      <c r="BU167" s="369"/>
      <c r="BV167" s="369"/>
      <c r="BW167" s="369"/>
      <c r="BX167" s="369"/>
      <c r="BY167" s="369"/>
      <c r="BZ167" s="369"/>
      <c r="CA167" s="369"/>
      <c r="CB167" s="369"/>
      <c r="CC167" s="369"/>
      <c r="CD167" s="369"/>
      <c r="CE167" s="369"/>
      <c r="CF167" s="369"/>
      <c r="CG167" s="369"/>
      <c r="CH167" s="369"/>
      <c r="CI167" s="369"/>
      <c r="CJ167" s="369"/>
      <c r="CK167" s="369"/>
      <c r="CL167" s="369"/>
      <c r="CM167" s="369"/>
      <c r="CN167" s="369"/>
      <c r="CO167" s="369"/>
      <c r="CP167" s="369"/>
      <c r="CQ167" s="369"/>
      <c r="CR167" s="369"/>
      <c r="CS167" s="369"/>
      <c r="CT167" s="369"/>
      <c r="CU167" s="369"/>
      <c r="CV167" s="369"/>
      <c r="CW167" s="369"/>
      <c r="CX167" s="369"/>
      <c r="CY167" s="369"/>
      <c r="CZ167" s="369"/>
      <c r="DA167" s="369"/>
      <c r="DB167" s="369"/>
      <c r="DC167" s="369"/>
      <c r="DD167" s="369"/>
      <c r="DE167" s="369"/>
      <c r="DF167" s="369"/>
      <c r="DG167" s="369"/>
      <c r="DH167" s="369"/>
      <c r="DI167" s="369"/>
      <c r="DJ167" s="369"/>
      <c r="DK167" s="369"/>
      <c r="DL167" s="369"/>
      <c r="DM167" s="369"/>
      <c r="DN167" s="369"/>
      <c r="DO167" s="369"/>
      <c r="DP167" s="369"/>
      <c r="DQ167" s="369"/>
      <c r="DR167" s="369"/>
      <c r="DS167" s="369"/>
      <c r="DT167" s="369"/>
      <c r="DU167" s="369"/>
      <c r="DV167" s="369"/>
      <c r="DW167" s="369"/>
      <c r="DX167" s="369"/>
      <c r="DY167" s="369"/>
      <c r="DZ167" s="369"/>
      <c r="EA167" s="369"/>
      <c r="EB167" s="369"/>
      <c r="EC167" s="369"/>
      <c r="ED167" s="369"/>
      <c r="EE167" s="369"/>
      <c r="EF167" s="369"/>
      <c r="EG167" s="369"/>
      <c r="EH167" s="369"/>
      <c r="EI167" s="369"/>
      <c r="EJ167" s="369"/>
      <c r="EK167" s="369"/>
      <c r="EL167" s="369"/>
      <c r="EM167" s="369"/>
      <c r="EN167" s="369"/>
      <c r="EO167" s="369"/>
      <c r="EP167" s="369"/>
      <c r="EQ167" s="369"/>
      <c r="ER167" s="369"/>
      <c r="ES167" s="369"/>
      <c r="ET167" s="369"/>
      <c r="EU167" s="369"/>
      <c r="EV167" s="369"/>
      <c r="EW167" s="369"/>
      <c r="EX167" s="369"/>
      <c r="EY167" s="369"/>
      <c r="EZ167" s="369"/>
      <c r="FA167" s="369"/>
      <c r="FB167" s="369"/>
      <c r="FC167" s="369"/>
      <c r="FD167" s="369"/>
      <c r="FE167" s="369"/>
      <c r="FF167" s="369"/>
      <c r="FG167" s="369"/>
      <c r="FH167" s="369"/>
      <c r="FI167" s="369"/>
      <c r="FJ167" s="369"/>
      <c r="FK167" s="369"/>
      <c r="FL167" s="369"/>
      <c r="FM167" s="369"/>
      <c r="FN167" s="369"/>
      <c r="FO167" s="369"/>
      <c r="FP167" s="369"/>
      <c r="FQ167" s="369"/>
      <c r="FR167" s="369"/>
      <c r="FS167" s="369"/>
      <c r="FT167" s="369"/>
      <c r="FU167" s="369"/>
      <c r="FV167" s="369"/>
      <c r="FW167" s="369"/>
      <c r="FX167" s="369"/>
      <c r="FY167" s="369"/>
      <c r="FZ167" s="369"/>
      <c r="GA167" s="369"/>
      <c r="GB167" s="369"/>
      <c r="GC167" s="369"/>
      <c r="GD167" s="369"/>
      <c r="GE167" s="369"/>
      <c r="GF167" s="369"/>
      <c r="GG167" s="369"/>
      <c r="GH167" s="369"/>
      <c r="GI167" s="369"/>
      <c r="GJ167" s="369"/>
      <c r="GK167" s="369"/>
      <c r="GL167" s="369"/>
      <c r="GM167" s="369"/>
      <c r="GN167" s="369"/>
      <c r="GO167" s="369"/>
      <c r="GP167" s="369"/>
      <c r="GQ167" s="369"/>
      <c r="GR167" s="369"/>
      <c r="GS167" s="369"/>
      <c r="GT167" s="369"/>
      <c r="GU167" s="369"/>
      <c r="GV167" s="369"/>
      <c r="GW167" s="369"/>
      <c r="GX167" s="369"/>
      <c r="GY167" s="369"/>
      <c r="GZ167" s="369"/>
      <c r="HA167" s="369"/>
      <c r="HB167" s="369"/>
      <c r="HC167" s="369"/>
      <c r="HD167" s="369"/>
      <c r="HE167" s="369"/>
      <c r="HF167" s="369"/>
      <c r="HG167" s="369"/>
      <c r="HH167" s="369"/>
      <c r="HI167" s="369"/>
      <c r="HJ167" s="369"/>
      <c r="HK167" s="369"/>
      <c r="HL167" s="369"/>
      <c r="HM167" s="369"/>
      <c r="HN167" s="369"/>
      <c r="HO167" s="369"/>
      <c r="HP167" s="369"/>
      <c r="HQ167" s="369"/>
      <c r="HR167" s="369"/>
      <c r="HS167" s="369"/>
      <c r="HT167" s="369"/>
      <c r="HU167" s="369"/>
      <c r="HV167" s="369"/>
      <c r="HW167" s="369"/>
      <c r="HX167" s="369"/>
      <c r="HY167" s="369"/>
      <c r="HZ167" s="369"/>
      <c r="IA167" s="369"/>
      <c r="IB167" s="369"/>
      <c r="IC167" s="369"/>
      <c r="ID167" s="369"/>
      <c r="IE167" s="369"/>
      <c r="IF167" s="369"/>
      <c r="IG167" s="369"/>
      <c r="IH167" s="369"/>
      <c r="II167" s="369"/>
      <c r="IJ167" s="369"/>
      <c r="IK167" s="369"/>
      <c r="IL167" s="369"/>
      <c r="IM167" s="369"/>
      <c r="IN167" s="369"/>
      <c r="IO167" s="369"/>
      <c r="IP167" s="369"/>
      <c r="IQ167" s="369"/>
    </row>
    <row r="168" spans="1:251" s="296" customFormat="1" ht="45">
      <c r="A168" s="449" t="s">
        <v>603</v>
      </c>
      <c r="B168" s="450" t="str">
        <f>CONCATENATE("PC",A168)</f>
        <v>PC149</v>
      </c>
      <c r="C168" s="444" t="s">
        <v>287</v>
      </c>
      <c r="D168" s="452" t="s">
        <v>628</v>
      </c>
      <c r="E168" s="453">
        <v>1</v>
      </c>
      <c r="F168" s="454"/>
      <c r="G168" s="451">
        <f>E168*F168</f>
        <v>0</v>
      </c>
      <c r="H168" s="368"/>
      <c r="I168" s="369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  <c r="Y168" s="369"/>
      <c r="Z168" s="369"/>
      <c r="AA168" s="369"/>
      <c r="AB168" s="369"/>
      <c r="AC168" s="369"/>
      <c r="AD168" s="369"/>
      <c r="AE168" s="369"/>
      <c r="AF168" s="369"/>
      <c r="AG168" s="369"/>
      <c r="AH168" s="369"/>
      <c r="AI168" s="369"/>
      <c r="AJ168" s="369"/>
      <c r="AK168" s="369"/>
      <c r="AL168" s="369"/>
      <c r="AM168" s="369"/>
      <c r="AN168" s="369"/>
      <c r="AO168" s="369"/>
      <c r="AP168" s="369"/>
      <c r="AQ168" s="369"/>
      <c r="AR168" s="369"/>
      <c r="AS168" s="369"/>
      <c r="AT168" s="369"/>
      <c r="AU168" s="369"/>
      <c r="AV168" s="369"/>
      <c r="AW168" s="369"/>
      <c r="AX168" s="369"/>
      <c r="AY168" s="369"/>
      <c r="AZ168" s="369"/>
      <c r="BA168" s="369"/>
      <c r="BB168" s="369"/>
      <c r="BC168" s="369"/>
      <c r="BD168" s="369"/>
      <c r="BE168" s="369"/>
      <c r="BF168" s="369"/>
      <c r="BG168" s="369"/>
      <c r="BH168" s="369"/>
      <c r="BI168" s="369"/>
      <c r="BJ168" s="369"/>
      <c r="BK168" s="369"/>
      <c r="BL168" s="369"/>
      <c r="BM168" s="369"/>
      <c r="BN168" s="369"/>
      <c r="BO168" s="369"/>
      <c r="BP168" s="369"/>
      <c r="BQ168" s="369"/>
      <c r="BR168" s="369"/>
      <c r="BS168" s="369"/>
      <c r="BT168" s="369"/>
      <c r="BU168" s="369"/>
      <c r="BV168" s="369"/>
      <c r="BW168" s="369"/>
      <c r="BX168" s="369"/>
      <c r="BY168" s="369"/>
      <c r="BZ168" s="369"/>
      <c r="CA168" s="369"/>
      <c r="CB168" s="369"/>
      <c r="CC168" s="369"/>
      <c r="CD168" s="369"/>
      <c r="CE168" s="369"/>
      <c r="CF168" s="369"/>
      <c r="CG168" s="369"/>
      <c r="CH168" s="369"/>
      <c r="CI168" s="369"/>
      <c r="CJ168" s="369"/>
      <c r="CK168" s="369"/>
      <c r="CL168" s="369"/>
      <c r="CM168" s="369"/>
      <c r="CN168" s="369"/>
      <c r="CO168" s="369"/>
      <c r="CP168" s="369"/>
      <c r="CQ168" s="369"/>
      <c r="CR168" s="369"/>
      <c r="CS168" s="369"/>
      <c r="CT168" s="369"/>
      <c r="CU168" s="369"/>
      <c r="CV168" s="369"/>
      <c r="CW168" s="369"/>
      <c r="CX168" s="369"/>
      <c r="CY168" s="369"/>
      <c r="CZ168" s="369"/>
      <c r="DA168" s="369"/>
      <c r="DB168" s="369"/>
      <c r="DC168" s="369"/>
      <c r="DD168" s="369"/>
      <c r="DE168" s="369"/>
      <c r="DF168" s="369"/>
      <c r="DG168" s="369"/>
      <c r="DH168" s="369"/>
      <c r="DI168" s="369"/>
      <c r="DJ168" s="369"/>
      <c r="DK168" s="369"/>
      <c r="DL168" s="369"/>
      <c r="DM168" s="369"/>
      <c r="DN168" s="369"/>
      <c r="DO168" s="369"/>
      <c r="DP168" s="369"/>
      <c r="DQ168" s="369"/>
      <c r="DR168" s="369"/>
      <c r="DS168" s="369"/>
      <c r="DT168" s="369"/>
      <c r="DU168" s="369"/>
      <c r="DV168" s="369"/>
      <c r="DW168" s="369"/>
      <c r="DX168" s="369"/>
      <c r="DY168" s="369"/>
      <c r="DZ168" s="369"/>
      <c r="EA168" s="369"/>
      <c r="EB168" s="369"/>
      <c r="EC168" s="369"/>
      <c r="ED168" s="369"/>
      <c r="EE168" s="369"/>
      <c r="EF168" s="369"/>
      <c r="EG168" s="369"/>
      <c r="EH168" s="369"/>
      <c r="EI168" s="369"/>
      <c r="EJ168" s="369"/>
      <c r="EK168" s="369"/>
      <c r="EL168" s="369"/>
      <c r="EM168" s="369"/>
      <c r="EN168" s="369"/>
      <c r="EO168" s="369"/>
      <c r="EP168" s="369"/>
      <c r="EQ168" s="369"/>
      <c r="ER168" s="369"/>
      <c r="ES168" s="369"/>
      <c r="ET168" s="369"/>
      <c r="EU168" s="369"/>
      <c r="EV168" s="369"/>
      <c r="EW168" s="369"/>
      <c r="EX168" s="369"/>
      <c r="EY168" s="369"/>
      <c r="EZ168" s="369"/>
      <c r="FA168" s="369"/>
      <c r="FB168" s="369"/>
      <c r="FC168" s="369"/>
      <c r="FD168" s="369"/>
      <c r="FE168" s="369"/>
      <c r="FF168" s="369"/>
      <c r="FG168" s="369"/>
      <c r="FH168" s="369"/>
      <c r="FI168" s="369"/>
      <c r="FJ168" s="369"/>
      <c r="FK168" s="369"/>
      <c r="FL168" s="369"/>
      <c r="FM168" s="369"/>
      <c r="FN168" s="369"/>
      <c r="FO168" s="369"/>
      <c r="FP168" s="369"/>
      <c r="FQ168" s="369"/>
      <c r="FR168" s="369"/>
      <c r="FS168" s="369"/>
      <c r="FT168" s="369"/>
      <c r="FU168" s="369"/>
      <c r="FV168" s="369"/>
      <c r="FW168" s="369"/>
      <c r="FX168" s="369"/>
      <c r="FY168" s="369"/>
      <c r="FZ168" s="369"/>
      <c r="GA168" s="369"/>
      <c r="GB168" s="369"/>
      <c r="GC168" s="369"/>
      <c r="GD168" s="369"/>
      <c r="GE168" s="369"/>
      <c r="GF168" s="369"/>
      <c r="GG168" s="369"/>
      <c r="GH168" s="369"/>
      <c r="GI168" s="369"/>
      <c r="GJ168" s="369"/>
      <c r="GK168" s="369"/>
      <c r="GL168" s="369"/>
      <c r="GM168" s="369"/>
      <c r="GN168" s="369"/>
      <c r="GO168" s="369"/>
      <c r="GP168" s="369"/>
      <c r="GQ168" s="369"/>
      <c r="GR168" s="369"/>
      <c r="GS168" s="369"/>
      <c r="GT168" s="369"/>
      <c r="GU168" s="369"/>
      <c r="GV168" s="369"/>
      <c r="GW168" s="369"/>
      <c r="GX168" s="369"/>
      <c r="GY168" s="369"/>
      <c r="GZ168" s="369"/>
      <c r="HA168" s="369"/>
      <c r="HB168" s="369"/>
      <c r="HC168" s="369"/>
      <c r="HD168" s="369"/>
      <c r="HE168" s="369"/>
      <c r="HF168" s="369"/>
      <c r="HG168" s="369"/>
      <c r="HH168" s="369"/>
      <c r="HI168" s="369"/>
      <c r="HJ168" s="369"/>
      <c r="HK168" s="369"/>
      <c r="HL168" s="369"/>
      <c r="HM168" s="369"/>
      <c r="HN168" s="369"/>
      <c r="HO168" s="369"/>
      <c r="HP168" s="369"/>
      <c r="HQ168" s="369"/>
      <c r="HR168" s="369"/>
      <c r="HS168" s="369"/>
      <c r="HT168" s="369"/>
      <c r="HU168" s="369"/>
      <c r="HV168" s="369"/>
      <c r="HW168" s="369"/>
      <c r="HX168" s="369"/>
      <c r="HY168" s="369"/>
      <c r="HZ168" s="369"/>
      <c r="IA168" s="369"/>
      <c r="IB168" s="369"/>
      <c r="IC168" s="369"/>
      <c r="ID168" s="369"/>
      <c r="IE168" s="369"/>
      <c r="IF168" s="369"/>
      <c r="IG168" s="369"/>
      <c r="IH168" s="369"/>
      <c r="II168" s="369"/>
      <c r="IJ168" s="369"/>
      <c r="IK168" s="369"/>
      <c r="IL168" s="369"/>
      <c r="IM168" s="369"/>
      <c r="IN168" s="369"/>
      <c r="IO168" s="369"/>
      <c r="IP168" s="369"/>
      <c r="IQ168" s="369"/>
    </row>
    <row r="169" spans="1:251" s="296" customFormat="1" ht="33.75">
      <c r="A169" s="449" t="s">
        <v>604</v>
      </c>
      <c r="B169" s="450" t="str">
        <f>CONCATENATE("PC",A169)</f>
        <v>PC150</v>
      </c>
      <c r="C169" s="444" t="s">
        <v>288</v>
      </c>
      <c r="D169" s="452" t="s">
        <v>628</v>
      </c>
      <c r="E169" s="453">
        <v>0</v>
      </c>
      <c r="F169" s="451"/>
      <c r="G169" s="451">
        <f>E169*F169</f>
        <v>0</v>
      </c>
      <c r="H169" s="368"/>
      <c r="I169" s="369"/>
      <c r="J169" s="369"/>
      <c r="K169" s="369"/>
      <c r="L169" s="369"/>
      <c r="M169" s="369"/>
      <c r="N169" s="369"/>
      <c r="O169" s="369"/>
      <c r="P169" s="369"/>
      <c r="Q169" s="369"/>
      <c r="R169" s="369"/>
      <c r="S169" s="369"/>
      <c r="T169" s="369"/>
      <c r="U169" s="369"/>
      <c r="V169" s="369"/>
      <c r="W169" s="369"/>
      <c r="X169" s="369"/>
      <c r="Y169" s="369"/>
      <c r="Z169" s="369"/>
      <c r="AA169" s="369"/>
      <c r="AB169" s="369"/>
      <c r="AC169" s="369"/>
      <c r="AD169" s="369"/>
      <c r="AE169" s="369"/>
      <c r="AF169" s="369"/>
      <c r="AG169" s="369"/>
      <c r="AH169" s="369"/>
      <c r="AI169" s="369"/>
      <c r="AJ169" s="369"/>
      <c r="AK169" s="369"/>
      <c r="AL169" s="369"/>
      <c r="AM169" s="369"/>
      <c r="AN169" s="369"/>
      <c r="AO169" s="369"/>
      <c r="AP169" s="369"/>
      <c r="AQ169" s="369"/>
      <c r="AR169" s="369"/>
      <c r="AS169" s="369"/>
      <c r="AT169" s="369"/>
      <c r="AU169" s="369"/>
      <c r="AV169" s="369"/>
      <c r="AW169" s="369"/>
      <c r="AX169" s="369"/>
      <c r="AY169" s="369"/>
      <c r="AZ169" s="369"/>
      <c r="BA169" s="369"/>
      <c r="BB169" s="369"/>
      <c r="BC169" s="369"/>
      <c r="BD169" s="369"/>
      <c r="BE169" s="369"/>
      <c r="BF169" s="369"/>
      <c r="BG169" s="369"/>
      <c r="BH169" s="369"/>
      <c r="BI169" s="369"/>
      <c r="BJ169" s="369"/>
      <c r="BK169" s="369"/>
      <c r="BL169" s="369"/>
      <c r="BM169" s="369"/>
      <c r="BN169" s="369"/>
      <c r="BO169" s="369"/>
      <c r="BP169" s="369"/>
      <c r="BQ169" s="369"/>
      <c r="BR169" s="369"/>
      <c r="BS169" s="369"/>
      <c r="BT169" s="369"/>
      <c r="BU169" s="369"/>
      <c r="BV169" s="369"/>
      <c r="BW169" s="369"/>
      <c r="BX169" s="369"/>
      <c r="BY169" s="369"/>
      <c r="BZ169" s="369"/>
      <c r="CA169" s="369"/>
      <c r="CB169" s="369"/>
      <c r="CC169" s="369"/>
      <c r="CD169" s="369"/>
      <c r="CE169" s="369"/>
      <c r="CF169" s="369"/>
      <c r="CG169" s="369"/>
      <c r="CH169" s="369"/>
      <c r="CI169" s="369"/>
      <c r="CJ169" s="369"/>
      <c r="CK169" s="369"/>
      <c r="CL169" s="369"/>
      <c r="CM169" s="369"/>
      <c r="CN169" s="369"/>
      <c r="CO169" s="369"/>
      <c r="CP169" s="369"/>
      <c r="CQ169" s="369"/>
      <c r="CR169" s="369"/>
      <c r="CS169" s="369"/>
      <c r="CT169" s="369"/>
      <c r="CU169" s="369"/>
      <c r="CV169" s="369"/>
      <c r="CW169" s="369"/>
      <c r="CX169" s="369"/>
      <c r="CY169" s="369"/>
      <c r="CZ169" s="369"/>
      <c r="DA169" s="369"/>
      <c r="DB169" s="369"/>
      <c r="DC169" s="369"/>
      <c r="DD169" s="369"/>
      <c r="DE169" s="369"/>
      <c r="DF169" s="369"/>
      <c r="DG169" s="369"/>
      <c r="DH169" s="369"/>
      <c r="DI169" s="369"/>
      <c r="DJ169" s="369"/>
      <c r="DK169" s="369"/>
      <c r="DL169" s="369"/>
      <c r="DM169" s="369"/>
      <c r="DN169" s="369"/>
      <c r="DO169" s="369"/>
      <c r="DP169" s="369"/>
      <c r="DQ169" s="369"/>
      <c r="DR169" s="369"/>
      <c r="DS169" s="369"/>
      <c r="DT169" s="369"/>
      <c r="DU169" s="369"/>
      <c r="DV169" s="369"/>
      <c r="DW169" s="369"/>
      <c r="DX169" s="369"/>
      <c r="DY169" s="369"/>
      <c r="DZ169" s="369"/>
      <c r="EA169" s="369"/>
      <c r="EB169" s="369"/>
      <c r="EC169" s="369"/>
      <c r="ED169" s="369"/>
      <c r="EE169" s="369"/>
      <c r="EF169" s="369"/>
      <c r="EG169" s="369"/>
      <c r="EH169" s="369"/>
      <c r="EI169" s="369"/>
      <c r="EJ169" s="369"/>
      <c r="EK169" s="369"/>
      <c r="EL169" s="369"/>
      <c r="EM169" s="369"/>
      <c r="EN169" s="369"/>
      <c r="EO169" s="369"/>
      <c r="EP169" s="369"/>
      <c r="EQ169" s="369"/>
      <c r="ER169" s="369"/>
      <c r="ES169" s="369"/>
      <c r="ET169" s="369"/>
      <c r="EU169" s="369"/>
      <c r="EV169" s="369"/>
      <c r="EW169" s="369"/>
      <c r="EX169" s="369"/>
      <c r="EY169" s="369"/>
      <c r="EZ169" s="369"/>
      <c r="FA169" s="369"/>
      <c r="FB169" s="369"/>
      <c r="FC169" s="369"/>
      <c r="FD169" s="369"/>
      <c r="FE169" s="369"/>
      <c r="FF169" s="369"/>
      <c r="FG169" s="369"/>
      <c r="FH169" s="369"/>
      <c r="FI169" s="369"/>
      <c r="FJ169" s="369"/>
      <c r="FK169" s="369"/>
      <c r="FL169" s="369"/>
      <c r="FM169" s="369"/>
      <c r="FN169" s="369"/>
      <c r="FO169" s="369"/>
      <c r="FP169" s="369"/>
      <c r="FQ169" s="369"/>
      <c r="FR169" s="369"/>
      <c r="FS169" s="369"/>
      <c r="FT169" s="369"/>
      <c r="FU169" s="369"/>
      <c r="FV169" s="369"/>
      <c r="FW169" s="369"/>
      <c r="FX169" s="369"/>
      <c r="FY169" s="369"/>
      <c r="FZ169" s="369"/>
      <c r="GA169" s="369"/>
      <c r="GB169" s="369"/>
      <c r="GC169" s="369"/>
      <c r="GD169" s="369"/>
      <c r="GE169" s="369"/>
      <c r="GF169" s="369"/>
      <c r="GG169" s="369"/>
      <c r="GH169" s="369"/>
      <c r="GI169" s="369"/>
      <c r="GJ169" s="369"/>
      <c r="GK169" s="369"/>
      <c r="GL169" s="369"/>
      <c r="GM169" s="369"/>
      <c r="GN169" s="369"/>
      <c r="GO169" s="369"/>
      <c r="GP169" s="369"/>
      <c r="GQ169" s="369"/>
      <c r="GR169" s="369"/>
      <c r="GS169" s="369"/>
      <c r="GT169" s="369"/>
      <c r="GU169" s="369"/>
      <c r="GV169" s="369"/>
      <c r="GW169" s="369"/>
      <c r="GX169" s="369"/>
      <c r="GY169" s="369"/>
      <c r="GZ169" s="369"/>
      <c r="HA169" s="369"/>
      <c r="HB169" s="369"/>
      <c r="HC169" s="369"/>
      <c r="HD169" s="369"/>
      <c r="HE169" s="369"/>
      <c r="HF169" s="369"/>
      <c r="HG169" s="369"/>
      <c r="HH169" s="369"/>
      <c r="HI169" s="369"/>
      <c r="HJ169" s="369"/>
      <c r="HK169" s="369"/>
      <c r="HL169" s="369"/>
      <c r="HM169" s="369"/>
      <c r="HN169" s="369"/>
      <c r="HO169" s="369"/>
      <c r="HP169" s="369"/>
      <c r="HQ169" s="369"/>
      <c r="HR169" s="369"/>
      <c r="HS169" s="369"/>
      <c r="HT169" s="369"/>
      <c r="HU169" s="369"/>
      <c r="HV169" s="369"/>
      <c r="HW169" s="369"/>
      <c r="HX169" s="369"/>
      <c r="HY169" s="369"/>
      <c r="HZ169" s="369"/>
      <c r="IA169" s="369"/>
      <c r="IB169" s="369"/>
      <c r="IC169" s="369"/>
      <c r="ID169" s="369"/>
      <c r="IE169" s="369"/>
      <c r="IF169" s="369"/>
      <c r="IG169" s="369"/>
      <c r="IH169" s="369"/>
      <c r="II169" s="369"/>
      <c r="IJ169" s="369"/>
      <c r="IK169" s="369"/>
      <c r="IL169" s="369"/>
      <c r="IM169" s="369"/>
      <c r="IN169" s="369"/>
      <c r="IO169" s="369"/>
      <c r="IP169" s="369"/>
      <c r="IQ169" s="369"/>
    </row>
    <row r="170" spans="1:251" s="296" customFormat="1">
      <c r="A170" s="449" t="s">
        <v>605</v>
      </c>
      <c r="B170" s="450" t="str">
        <f>CONCATENATE("PC",A170)</f>
        <v>PC151</v>
      </c>
      <c r="C170" s="444" t="s">
        <v>290</v>
      </c>
      <c r="D170" s="452" t="s">
        <v>628</v>
      </c>
      <c r="E170" s="453">
        <v>1</v>
      </c>
      <c r="F170" s="451"/>
      <c r="G170" s="451">
        <f>E170*F170</f>
        <v>0</v>
      </c>
      <c r="H170" s="368"/>
      <c r="I170" s="369"/>
      <c r="J170" s="369"/>
      <c r="K170" s="369"/>
      <c r="L170" s="369"/>
      <c r="M170" s="369"/>
      <c r="N170" s="369"/>
      <c r="O170" s="369"/>
      <c r="P170" s="369"/>
      <c r="Q170" s="369"/>
      <c r="R170" s="369"/>
      <c r="S170" s="369"/>
      <c r="T170" s="369"/>
      <c r="U170" s="369"/>
      <c r="V170" s="369"/>
      <c r="W170" s="369"/>
      <c r="X170" s="369"/>
      <c r="Y170" s="369"/>
      <c r="Z170" s="369"/>
      <c r="AA170" s="369"/>
      <c r="AB170" s="369"/>
      <c r="AC170" s="369"/>
      <c r="AD170" s="369"/>
      <c r="AE170" s="369"/>
      <c r="AF170" s="369"/>
      <c r="AG170" s="369"/>
      <c r="AH170" s="369"/>
      <c r="AI170" s="369"/>
      <c r="AJ170" s="369"/>
      <c r="AK170" s="369"/>
      <c r="AL170" s="369"/>
      <c r="AM170" s="369"/>
      <c r="AN170" s="369"/>
      <c r="AO170" s="369"/>
      <c r="AP170" s="369"/>
      <c r="AQ170" s="369"/>
      <c r="AR170" s="369"/>
      <c r="AS170" s="369"/>
      <c r="AT170" s="369"/>
      <c r="AU170" s="369"/>
      <c r="AV170" s="369"/>
      <c r="AW170" s="369"/>
      <c r="AX170" s="369"/>
      <c r="AY170" s="369"/>
      <c r="AZ170" s="369"/>
      <c r="BA170" s="369"/>
      <c r="BB170" s="369"/>
      <c r="BC170" s="369"/>
      <c r="BD170" s="369"/>
      <c r="BE170" s="369"/>
      <c r="BF170" s="369"/>
      <c r="BG170" s="369"/>
      <c r="BH170" s="369"/>
      <c r="BI170" s="369"/>
      <c r="BJ170" s="369"/>
      <c r="BK170" s="369"/>
      <c r="BL170" s="369"/>
      <c r="BM170" s="369"/>
      <c r="BN170" s="369"/>
      <c r="BO170" s="369"/>
      <c r="BP170" s="369"/>
      <c r="BQ170" s="369"/>
      <c r="BR170" s="369"/>
      <c r="BS170" s="369"/>
      <c r="BT170" s="369"/>
      <c r="BU170" s="369"/>
      <c r="BV170" s="369"/>
      <c r="BW170" s="369"/>
      <c r="BX170" s="369"/>
      <c r="BY170" s="369"/>
      <c r="BZ170" s="369"/>
      <c r="CA170" s="369"/>
      <c r="CB170" s="369"/>
      <c r="CC170" s="369"/>
      <c r="CD170" s="369"/>
      <c r="CE170" s="369"/>
      <c r="CF170" s="369"/>
      <c r="CG170" s="369"/>
      <c r="CH170" s="369"/>
      <c r="CI170" s="369"/>
      <c r="CJ170" s="369"/>
      <c r="CK170" s="369"/>
      <c r="CL170" s="369"/>
      <c r="CM170" s="369"/>
      <c r="CN170" s="369"/>
      <c r="CO170" s="369"/>
      <c r="CP170" s="369"/>
      <c r="CQ170" s="369"/>
      <c r="CR170" s="369"/>
      <c r="CS170" s="369"/>
      <c r="CT170" s="369"/>
      <c r="CU170" s="369"/>
      <c r="CV170" s="369"/>
      <c r="CW170" s="369"/>
      <c r="CX170" s="369"/>
      <c r="CY170" s="369"/>
      <c r="CZ170" s="369"/>
      <c r="DA170" s="369"/>
      <c r="DB170" s="369"/>
      <c r="DC170" s="369"/>
      <c r="DD170" s="369"/>
      <c r="DE170" s="369"/>
      <c r="DF170" s="369"/>
      <c r="DG170" s="369"/>
      <c r="DH170" s="369"/>
      <c r="DI170" s="369"/>
      <c r="DJ170" s="369"/>
      <c r="DK170" s="369"/>
      <c r="DL170" s="369"/>
      <c r="DM170" s="369"/>
      <c r="DN170" s="369"/>
      <c r="DO170" s="369"/>
      <c r="DP170" s="369"/>
      <c r="DQ170" s="369"/>
      <c r="DR170" s="369"/>
      <c r="DS170" s="369"/>
      <c r="DT170" s="369"/>
      <c r="DU170" s="369"/>
      <c r="DV170" s="369"/>
      <c r="DW170" s="369"/>
      <c r="DX170" s="369"/>
      <c r="DY170" s="369"/>
      <c r="DZ170" s="369"/>
      <c r="EA170" s="369"/>
      <c r="EB170" s="369"/>
      <c r="EC170" s="369"/>
      <c r="ED170" s="369"/>
      <c r="EE170" s="369"/>
      <c r="EF170" s="369"/>
      <c r="EG170" s="369"/>
      <c r="EH170" s="369"/>
      <c r="EI170" s="369"/>
      <c r="EJ170" s="369"/>
      <c r="EK170" s="369"/>
      <c r="EL170" s="369"/>
      <c r="EM170" s="369"/>
      <c r="EN170" s="369"/>
      <c r="EO170" s="369"/>
      <c r="EP170" s="369"/>
      <c r="EQ170" s="369"/>
      <c r="ER170" s="369"/>
      <c r="ES170" s="369"/>
      <c r="ET170" s="369"/>
      <c r="EU170" s="369"/>
      <c r="EV170" s="369"/>
      <c r="EW170" s="369"/>
      <c r="EX170" s="369"/>
      <c r="EY170" s="369"/>
      <c r="EZ170" s="369"/>
      <c r="FA170" s="369"/>
      <c r="FB170" s="369"/>
      <c r="FC170" s="369"/>
      <c r="FD170" s="369"/>
      <c r="FE170" s="369"/>
      <c r="FF170" s="369"/>
      <c r="FG170" s="369"/>
      <c r="FH170" s="369"/>
      <c r="FI170" s="369"/>
      <c r="FJ170" s="369"/>
      <c r="FK170" s="369"/>
      <c r="FL170" s="369"/>
      <c r="FM170" s="369"/>
      <c r="FN170" s="369"/>
      <c r="FO170" s="369"/>
      <c r="FP170" s="369"/>
      <c r="FQ170" s="369"/>
      <c r="FR170" s="369"/>
      <c r="FS170" s="369"/>
      <c r="FT170" s="369"/>
      <c r="FU170" s="369"/>
      <c r="FV170" s="369"/>
      <c r="FW170" s="369"/>
      <c r="FX170" s="369"/>
      <c r="FY170" s="369"/>
      <c r="FZ170" s="369"/>
      <c r="GA170" s="369"/>
      <c r="GB170" s="369"/>
      <c r="GC170" s="369"/>
      <c r="GD170" s="369"/>
      <c r="GE170" s="369"/>
      <c r="GF170" s="369"/>
      <c r="GG170" s="369"/>
      <c r="GH170" s="369"/>
      <c r="GI170" s="369"/>
      <c r="GJ170" s="369"/>
      <c r="GK170" s="369"/>
      <c r="GL170" s="369"/>
      <c r="GM170" s="369"/>
      <c r="GN170" s="369"/>
      <c r="GO170" s="369"/>
      <c r="GP170" s="369"/>
      <c r="GQ170" s="369"/>
      <c r="GR170" s="369"/>
      <c r="GS170" s="369"/>
      <c r="GT170" s="369"/>
      <c r="GU170" s="369"/>
      <c r="GV170" s="369"/>
      <c r="GW170" s="369"/>
      <c r="GX170" s="369"/>
      <c r="GY170" s="369"/>
      <c r="GZ170" s="369"/>
      <c r="HA170" s="369"/>
      <c r="HB170" s="369"/>
      <c r="HC170" s="369"/>
      <c r="HD170" s="369"/>
      <c r="HE170" s="369"/>
      <c r="HF170" s="369"/>
      <c r="HG170" s="369"/>
      <c r="HH170" s="369"/>
      <c r="HI170" s="369"/>
      <c r="HJ170" s="369"/>
      <c r="HK170" s="369"/>
      <c r="HL170" s="369"/>
      <c r="HM170" s="369"/>
      <c r="HN170" s="369"/>
      <c r="HO170" s="369"/>
      <c r="HP170" s="369"/>
      <c r="HQ170" s="369"/>
      <c r="HR170" s="369"/>
      <c r="HS170" s="369"/>
      <c r="HT170" s="369"/>
      <c r="HU170" s="369"/>
      <c r="HV170" s="369"/>
      <c r="HW170" s="369"/>
      <c r="HX170" s="369"/>
      <c r="HY170" s="369"/>
      <c r="HZ170" s="369"/>
      <c r="IA170" s="369"/>
      <c r="IB170" s="369"/>
      <c r="IC170" s="369"/>
      <c r="ID170" s="369"/>
      <c r="IE170" s="369"/>
      <c r="IF170" s="369"/>
      <c r="IG170" s="369"/>
      <c r="IH170" s="369"/>
      <c r="II170" s="369"/>
      <c r="IJ170" s="369"/>
      <c r="IK170" s="369"/>
      <c r="IL170" s="369"/>
      <c r="IM170" s="369"/>
      <c r="IN170" s="369"/>
      <c r="IO170" s="369"/>
      <c r="IP170" s="369"/>
      <c r="IQ170" s="369"/>
    </row>
    <row r="171" spans="1:251" s="296" customFormat="1" ht="22.5">
      <c r="A171" s="449" t="s">
        <v>606</v>
      </c>
      <c r="B171" s="450" t="str">
        <f>CONCATENATE("PC",A171)</f>
        <v>PC152</v>
      </c>
      <c r="C171" s="444" t="s">
        <v>289</v>
      </c>
      <c r="D171" s="452" t="s">
        <v>628</v>
      </c>
      <c r="E171" s="453">
        <v>0</v>
      </c>
      <c r="F171" s="454"/>
      <c r="G171" s="451">
        <f>E171*F171</f>
        <v>0</v>
      </c>
      <c r="H171" s="368"/>
      <c r="I171" s="369"/>
      <c r="J171" s="369"/>
      <c r="K171" s="369"/>
      <c r="L171" s="369"/>
      <c r="M171" s="369"/>
      <c r="N171" s="369"/>
      <c r="O171" s="369"/>
      <c r="P171" s="369"/>
      <c r="Q171" s="369"/>
      <c r="R171" s="369"/>
      <c r="S171" s="369"/>
      <c r="T171" s="369"/>
      <c r="U171" s="369"/>
      <c r="V171" s="369"/>
      <c r="W171" s="369"/>
      <c r="X171" s="369"/>
      <c r="Y171" s="369"/>
      <c r="Z171" s="369"/>
      <c r="AA171" s="369"/>
      <c r="AB171" s="369"/>
      <c r="AC171" s="369"/>
      <c r="AD171" s="369"/>
      <c r="AE171" s="369"/>
      <c r="AF171" s="369"/>
      <c r="AG171" s="369"/>
      <c r="AH171" s="369"/>
      <c r="AI171" s="369"/>
      <c r="AJ171" s="369"/>
      <c r="AK171" s="369"/>
      <c r="AL171" s="369"/>
      <c r="AM171" s="369"/>
      <c r="AN171" s="369"/>
      <c r="AO171" s="369"/>
      <c r="AP171" s="369"/>
      <c r="AQ171" s="369"/>
      <c r="AR171" s="369"/>
      <c r="AS171" s="369"/>
      <c r="AT171" s="369"/>
      <c r="AU171" s="369"/>
      <c r="AV171" s="369"/>
      <c r="AW171" s="369"/>
      <c r="AX171" s="369"/>
      <c r="AY171" s="369"/>
      <c r="AZ171" s="369"/>
      <c r="BA171" s="369"/>
      <c r="BB171" s="369"/>
      <c r="BC171" s="369"/>
      <c r="BD171" s="369"/>
      <c r="BE171" s="369"/>
      <c r="BF171" s="369"/>
      <c r="BG171" s="369"/>
      <c r="BH171" s="369"/>
      <c r="BI171" s="369"/>
      <c r="BJ171" s="369"/>
      <c r="BK171" s="369"/>
      <c r="BL171" s="369"/>
      <c r="BM171" s="369"/>
      <c r="BN171" s="369"/>
      <c r="BO171" s="369"/>
      <c r="BP171" s="369"/>
      <c r="BQ171" s="369"/>
      <c r="BR171" s="369"/>
      <c r="BS171" s="369"/>
      <c r="BT171" s="369"/>
      <c r="BU171" s="369"/>
      <c r="BV171" s="369"/>
      <c r="BW171" s="369"/>
      <c r="BX171" s="369"/>
      <c r="BY171" s="369"/>
      <c r="BZ171" s="369"/>
      <c r="CA171" s="369"/>
      <c r="CB171" s="369"/>
      <c r="CC171" s="369"/>
      <c r="CD171" s="369"/>
      <c r="CE171" s="369"/>
      <c r="CF171" s="369"/>
      <c r="CG171" s="369"/>
      <c r="CH171" s="369"/>
      <c r="CI171" s="369"/>
      <c r="CJ171" s="369"/>
      <c r="CK171" s="369"/>
      <c r="CL171" s="369"/>
      <c r="CM171" s="369"/>
      <c r="CN171" s="369"/>
      <c r="CO171" s="369"/>
      <c r="CP171" s="369"/>
      <c r="CQ171" s="369"/>
      <c r="CR171" s="369"/>
      <c r="CS171" s="369"/>
      <c r="CT171" s="369"/>
      <c r="CU171" s="369"/>
      <c r="CV171" s="369"/>
      <c r="CW171" s="369"/>
      <c r="CX171" s="369"/>
      <c r="CY171" s="369"/>
      <c r="CZ171" s="369"/>
      <c r="DA171" s="369"/>
      <c r="DB171" s="369"/>
      <c r="DC171" s="369"/>
      <c r="DD171" s="369"/>
      <c r="DE171" s="369"/>
      <c r="DF171" s="369"/>
      <c r="DG171" s="369"/>
      <c r="DH171" s="369"/>
      <c r="DI171" s="369"/>
      <c r="DJ171" s="369"/>
      <c r="DK171" s="369"/>
      <c r="DL171" s="369"/>
      <c r="DM171" s="369"/>
      <c r="DN171" s="369"/>
      <c r="DO171" s="369"/>
      <c r="DP171" s="369"/>
      <c r="DQ171" s="369"/>
      <c r="DR171" s="369"/>
      <c r="DS171" s="369"/>
      <c r="DT171" s="369"/>
      <c r="DU171" s="369"/>
      <c r="DV171" s="369"/>
      <c r="DW171" s="369"/>
      <c r="DX171" s="369"/>
      <c r="DY171" s="369"/>
      <c r="DZ171" s="369"/>
      <c r="EA171" s="369"/>
      <c r="EB171" s="369"/>
      <c r="EC171" s="369"/>
      <c r="ED171" s="369"/>
      <c r="EE171" s="369"/>
      <c r="EF171" s="369"/>
      <c r="EG171" s="369"/>
      <c r="EH171" s="369"/>
      <c r="EI171" s="369"/>
      <c r="EJ171" s="369"/>
      <c r="EK171" s="369"/>
      <c r="EL171" s="369"/>
      <c r="EM171" s="369"/>
      <c r="EN171" s="369"/>
      <c r="EO171" s="369"/>
      <c r="EP171" s="369"/>
      <c r="EQ171" s="369"/>
      <c r="ER171" s="369"/>
      <c r="ES171" s="369"/>
      <c r="ET171" s="369"/>
      <c r="EU171" s="369"/>
      <c r="EV171" s="369"/>
      <c r="EW171" s="369"/>
      <c r="EX171" s="369"/>
      <c r="EY171" s="369"/>
      <c r="EZ171" s="369"/>
      <c r="FA171" s="369"/>
      <c r="FB171" s="369"/>
      <c r="FC171" s="369"/>
      <c r="FD171" s="369"/>
      <c r="FE171" s="369"/>
      <c r="FF171" s="369"/>
      <c r="FG171" s="369"/>
      <c r="FH171" s="369"/>
      <c r="FI171" s="369"/>
      <c r="FJ171" s="369"/>
      <c r="FK171" s="369"/>
      <c r="FL171" s="369"/>
      <c r="FM171" s="369"/>
      <c r="FN171" s="369"/>
      <c r="FO171" s="369"/>
      <c r="FP171" s="369"/>
      <c r="FQ171" s="369"/>
      <c r="FR171" s="369"/>
      <c r="FS171" s="369"/>
      <c r="FT171" s="369"/>
      <c r="FU171" s="369"/>
      <c r="FV171" s="369"/>
      <c r="FW171" s="369"/>
      <c r="FX171" s="369"/>
      <c r="FY171" s="369"/>
      <c r="FZ171" s="369"/>
      <c r="GA171" s="369"/>
      <c r="GB171" s="369"/>
      <c r="GC171" s="369"/>
      <c r="GD171" s="369"/>
      <c r="GE171" s="369"/>
      <c r="GF171" s="369"/>
      <c r="GG171" s="369"/>
      <c r="GH171" s="369"/>
      <c r="GI171" s="369"/>
      <c r="GJ171" s="369"/>
      <c r="GK171" s="369"/>
      <c r="GL171" s="369"/>
      <c r="GM171" s="369"/>
      <c r="GN171" s="369"/>
      <c r="GO171" s="369"/>
      <c r="GP171" s="369"/>
      <c r="GQ171" s="369"/>
      <c r="GR171" s="369"/>
      <c r="GS171" s="369"/>
      <c r="GT171" s="369"/>
      <c r="GU171" s="369"/>
      <c r="GV171" s="369"/>
      <c r="GW171" s="369"/>
      <c r="GX171" s="369"/>
      <c r="GY171" s="369"/>
      <c r="GZ171" s="369"/>
      <c r="HA171" s="369"/>
      <c r="HB171" s="369"/>
      <c r="HC171" s="369"/>
      <c r="HD171" s="369"/>
      <c r="HE171" s="369"/>
      <c r="HF171" s="369"/>
      <c r="HG171" s="369"/>
      <c r="HH171" s="369"/>
      <c r="HI171" s="369"/>
      <c r="HJ171" s="369"/>
      <c r="HK171" s="369"/>
      <c r="HL171" s="369"/>
      <c r="HM171" s="369"/>
      <c r="HN171" s="369"/>
      <c r="HO171" s="369"/>
      <c r="HP171" s="369"/>
      <c r="HQ171" s="369"/>
      <c r="HR171" s="369"/>
      <c r="HS171" s="369"/>
      <c r="HT171" s="369"/>
      <c r="HU171" s="369"/>
      <c r="HV171" s="369"/>
      <c r="HW171" s="369"/>
      <c r="HX171" s="369"/>
      <c r="HY171" s="369"/>
      <c r="HZ171" s="369"/>
      <c r="IA171" s="369"/>
      <c r="IB171" s="369"/>
      <c r="IC171" s="369"/>
      <c r="ID171" s="369"/>
      <c r="IE171" s="369"/>
      <c r="IF171" s="369"/>
      <c r="IG171" s="369"/>
      <c r="IH171" s="369"/>
      <c r="II171" s="369"/>
      <c r="IJ171" s="369"/>
      <c r="IK171" s="369"/>
      <c r="IL171" s="369"/>
      <c r="IM171" s="369"/>
      <c r="IN171" s="369"/>
      <c r="IO171" s="369"/>
      <c r="IP171" s="369"/>
      <c r="IQ171" s="369"/>
    </row>
    <row r="172" spans="1:251" s="198" customFormat="1" ht="12.75" customHeight="1">
      <c r="A172" s="200"/>
      <c r="B172" s="201"/>
      <c r="C172" s="171" t="s">
        <v>285</v>
      </c>
      <c r="D172" s="172"/>
      <c r="E172" s="382"/>
      <c r="F172" s="374"/>
      <c r="G172" s="182"/>
      <c r="H172" s="203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6"/>
      <c r="AK172" s="196"/>
      <c r="AL172" s="196"/>
      <c r="AM172" s="196"/>
      <c r="AN172" s="196"/>
      <c r="AO172" s="196"/>
      <c r="AP172" s="196"/>
      <c r="AQ172" s="196"/>
      <c r="AR172" s="196"/>
      <c r="AS172" s="196"/>
      <c r="AT172" s="196"/>
      <c r="AU172" s="196"/>
      <c r="AV172" s="196"/>
      <c r="AW172" s="196"/>
      <c r="AX172" s="196"/>
      <c r="AY172" s="196"/>
      <c r="AZ172" s="196"/>
      <c r="BA172" s="196"/>
      <c r="BB172" s="196"/>
      <c r="BC172" s="196"/>
      <c r="BD172" s="196"/>
      <c r="BE172" s="196"/>
      <c r="BF172" s="196"/>
      <c r="BG172" s="196"/>
      <c r="BH172" s="197"/>
      <c r="BI172" s="197"/>
      <c r="BJ172" s="196"/>
      <c r="BK172" s="196"/>
      <c r="BL172" s="196"/>
      <c r="BM172" s="196"/>
      <c r="BN172" s="196"/>
      <c r="BO172" s="196"/>
      <c r="BP172" s="196"/>
      <c r="BQ172" s="196"/>
      <c r="BR172" s="196"/>
      <c r="BS172" s="196"/>
      <c r="BT172" s="196"/>
      <c r="BU172" s="196"/>
      <c r="BV172" s="196"/>
      <c r="BW172" s="196"/>
      <c r="BX172" s="196"/>
      <c r="BY172" s="196"/>
      <c r="BZ172" s="196"/>
      <c r="CA172" s="196"/>
      <c r="CB172" s="196"/>
      <c r="CC172" s="196"/>
      <c r="CD172" s="196"/>
      <c r="CE172" s="196"/>
      <c r="CF172" s="196"/>
      <c r="CG172" s="196"/>
      <c r="CH172" s="196"/>
      <c r="CI172" s="196"/>
      <c r="CJ172" s="196"/>
      <c r="CK172" s="196"/>
      <c r="CL172" s="196"/>
      <c r="CM172" s="196"/>
      <c r="CN172" s="196"/>
      <c r="CO172" s="196"/>
      <c r="CP172" s="196"/>
      <c r="CQ172" s="196"/>
      <c r="CR172" s="196"/>
      <c r="CS172" s="196"/>
      <c r="CT172" s="196"/>
      <c r="CU172" s="196"/>
      <c r="CV172" s="196"/>
      <c r="CW172" s="196"/>
      <c r="CX172" s="196"/>
      <c r="CY172" s="196"/>
      <c r="CZ172" s="196"/>
      <c r="DA172" s="196"/>
      <c r="DB172" s="196"/>
      <c r="DC172" s="196"/>
      <c r="DD172" s="196"/>
      <c r="DE172" s="196"/>
      <c r="DF172" s="196"/>
      <c r="DG172" s="196"/>
      <c r="DH172" s="196"/>
      <c r="DI172" s="196"/>
      <c r="DJ172" s="196"/>
      <c r="DK172" s="196"/>
      <c r="DL172" s="196"/>
      <c r="DM172" s="196"/>
      <c r="DN172" s="196"/>
      <c r="DO172" s="196"/>
      <c r="DP172" s="196"/>
      <c r="DQ172" s="196"/>
      <c r="DR172" s="196"/>
      <c r="DS172" s="196"/>
      <c r="DT172" s="196"/>
      <c r="DU172" s="196"/>
      <c r="DV172" s="196"/>
      <c r="DW172" s="196"/>
      <c r="DX172" s="196"/>
      <c r="DY172" s="196"/>
      <c r="DZ172" s="196"/>
      <c r="EA172" s="196"/>
      <c r="EB172" s="196"/>
      <c r="EC172" s="196"/>
      <c r="ED172" s="196"/>
      <c r="EE172" s="196"/>
      <c r="EF172" s="196"/>
      <c r="EG172" s="196"/>
      <c r="EH172" s="196"/>
      <c r="EI172" s="196"/>
      <c r="EJ172" s="196"/>
      <c r="EK172" s="196"/>
      <c r="EL172" s="196"/>
      <c r="EM172" s="196"/>
      <c r="EN172" s="196"/>
      <c r="EO172" s="196"/>
      <c r="EP172" s="196"/>
      <c r="EQ172" s="196"/>
      <c r="ER172" s="196"/>
      <c r="ES172" s="196"/>
      <c r="ET172" s="196"/>
      <c r="EU172" s="196"/>
      <c r="EV172" s="196"/>
      <c r="EW172" s="196"/>
      <c r="EX172" s="196"/>
      <c r="EY172" s="196"/>
      <c r="EZ172" s="196"/>
      <c r="FA172" s="196"/>
      <c r="FB172" s="196"/>
      <c r="FC172" s="196"/>
      <c r="FD172" s="196"/>
      <c r="FE172" s="196"/>
      <c r="FF172" s="196"/>
      <c r="FG172" s="196"/>
      <c r="FH172" s="196"/>
      <c r="FI172" s="196"/>
      <c r="FJ172" s="196"/>
      <c r="FK172" s="196"/>
      <c r="FL172" s="196"/>
      <c r="FM172" s="196"/>
      <c r="FN172" s="196"/>
      <c r="FO172" s="196"/>
      <c r="FP172" s="196"/>
      <c r="FQ172" s="196"/>
      <c r="FR172" s="196"/>
      <c r="FS172" s="196"/>
      <c r="FT172" s="196"/>
      <c r="FU172" s="196"/>
      <c r="FV172" s="196"/>
      <c r="FW172" s="196"/>
      <c r="FX172" s="196"/>
      <c r="FY172" s="196"/>
      <c r="FZ172" s="196"/>
      <c r="GA172" s="196"/>
      <c r="GB172" s="196"/>
      <c r="GC172" s="196"/>
      <c r="GD172" s="196"/>
      <c r="GE172" s="196"/>
      <c r="GF172" s="196"/>
      <c r="GG172" s="196"/>
      <c r="GH172" s="196"/>
      <c r="GI172" s="196"/>
      <c r="GJ172" s="196"/>
      <c r="GK172" s="196"/>
      <c r="GL172" s="196"/>
      <c r="GM172" s="196"/>
      <c r="GN172" s="196"/>
      <c r="GO172" s="196"/>
      <c r="GP172" s="196"/>
      <c r="GQ172" s="196"/>
      <c r="GR172" s="196"/>
      <c r="GS172" s="196"/>
      <c r="GT172" s="196"/>
      <c r="GU172" s="196"/>
      <c r="GV172" s="196"/>
      <c r="GW172" s="196"/>
      <c r="GX172" s="196"/>
      <c r="GY172" s="196"/>
      <c r="GZ172" s="196"/>
      <c r="HA172" s="196"/>
      <c r="HB172" s="196"/>
      <c r="HC172" s="196"/>
      <c r="HD172" s="196"/>
      <c r="HE172" s="196"/>
      <c r="HF172" s="196"/>
      <c r="HG172" s="196"/>
      <c r="HH172" s="196"/>
      <c r="HI172" s="196"/>
      <c r="HJ172" s="196"/>
      <c r="HK172" s="196"/>
      <c r="HL172" s="196"/>
      <c r="HM172" s="196"/>
      <c r="HN172" s="196"/>
      <c r="HO172" s="196"/>
      <c r="HP172" s="196"/>
      <c r="HQ172" s="196"/>
      <c r="HR172" s="196"/>
      <c r="HS172" s="196"/>
      <c r="HT172" s="196"/>
      <c r="HU172" s="196"/>
      <c r="HV172" s="196"/>
      <c r="HW172" s="196"/>
      <c r="HX172" s="196"/>
      <c r="HY172" s="196"/>
      <c r="HZ172" s="196"/>
      <c r="IA172" s="196"/>
      <c r="IB172" s="196"/>
      <c r="IC172" s="196"/>
      <c r="ID172" s="196"/>
      <c r="IE172" s="196"/>
      <c r="IF172" s="196"/>
      <c r="IG172" s="196"/>
      <c r="IH172" s="196"/>
      <c r="II172" s="196"/>
      <c r="IJ172" s="196"/>
      <c r="IK172" s="196"/>
      <c r="IL172" s="196"/>
    </row>
    <row r="173" spans="1:251" s="296" customFormat="1" ht="33.75">
      <c r="A173" s="449" t="s">
        <v>607</v>
      </c>
      <c r="B173" s="450" t="str">
        <f>CONCATENATE("PCM",A173)</f>
        <v>PCM153</v>
      </c>
      <c r="C173" s="444" t="s">
        <v>286</v>
      </c>
      <c r="D173" s="452" t="s">
        <v>628</v>
      </c>
      <c r="E173" s="453">
        <v>4</v>
      </c>
      <c r="F173" s="297"/>
      <c r="G173" s="451">
        <f>E173*F173</f>
        <v>0</v>
      </c>
      <c r="H173" s="368"/>
      <c r="I173" s="369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  <c r="Y173" s="369"/>
      <c r="Z173" s="369"/>
      <c r="AA173" s="369"/>
      <c r="AB173" s="369"/>
      <c r="AC173" s="369"/>
      <c r="AD173" s="369"/>
      <c r="AE173" s="369"/>
      <c r="AF173" s="369"/>
      <c r="AG173" s="369"/>
      <c r="AH173" s="369"/>
      <c r="AI173" s="369"/>
      <c r="AJ173" s="369"/>
      <c r="AK173" s="369"/>
      <c r="AL173" s="369"/>
      <c r="AM173" s="369"/>
      <c r="AN173" s="369"/>
      <c r="AO173" s="369"/>
      <c r="AP173" s="369"/>
      <c r="AQ173" s="369"/>
      <c r="AR173" s="369"/>
      <c r="AS173" s="369"/>
      <c r="AT173" s="369"/>
      <c r="AU173" s="369"/>
      <c r="AV173" s="369"/>
      <c r="AW173" s="369"/>
      <c r="AX173" s="369"/>
      <c r="AY173" s="369"/>
      <c r="AZ173" s="369"/>
      <c r="BA173" s="369"/>
      <c r="BB173" s="369"/>
      <c r="BC173" s="369"/>
      <c r="BD173" s="369"/>
      <c r="BE173" s="369"/>
      <c r="BF173" s="369"/>
      <c r="BG173" s="369"/>
      <c r="BH173" s="369"/>
      <c r="BI173" s="369"/>
      <c r="BJ173" s="369"/>
      <c r="BK173" s="369"/>
      <c r="BL173" s="369"/>
      <c r="BM173" s="369"/>
      <c r="BN173" s="369"/>
      <c r="BO173" s="369"/>
      <c r="BP173" s="369"/>
      <c r="BQ173" s="369"/>
      <c r="BR173" s="369"/>
      <c r="BS173" s="369"/>
      <c r="BT173" s="369"/>
      <c r="BU173" s="369"/>
      <c r="BV173" s="369"/>
      <c r="BW173" s="369"/>
      <c r="BX173" s="369"/>
      <c r="BY173" s="369"/>
      <c r="BZ173" s="369"/>
      <c r="CA173" s="369"/>
      <c r="CB173" s="369"/>
      <c r="CC173" s="369"/>
      <c r="CD173" s="369"/>
      <c r="CE173" s="369"/>
      <c r="CF173" s="369"/>
      <c r="CG173" s="369"/>
      <c r="CH173" s="369"/>
      <c r="CI173" s="369"/>
      <c r="CJ173" s="369"/>
      <c r="CK173" s="369"/>
      <c r="CL173" s="369"/>
      <c r="CM173" s="369"/>
      <c r="CN173" s="369"/>
      <c r="CO173" s="369"/>
      <c r="CP173" s="369"/>
      <c r="CQ173" s="369"/>
      <c r="CR173" s="369"/>
      <c r="CS173" s="369"/>
      <c r="CT173" s="369"/>
      <c r="CU173" s="369"/>
      <c r="CV173" s="369"/>
      <c r="CW173" s="369"/>
      <c r="CX173" s="369"/>
      <c r="CY173" s="369"/>
      <c r="CZ173" s="369"/>
      <c r="DA173" s="369"/>
      <c r="DB173" s="369"/>
      <c r="DC173" s="369"/>
      <c r="DD173" s="369"/>
      <c r="DE173" s="369"/>
      <c r="DF173" s="369"/>
      <c r="DG173" s="369"/>
      <c r="DH173" s="369"/>
      <c r="DI173" s="369"/>
      <c r="DJ173" s="369"/>
      <c r="DK173" s="369"/>
      <c r="DL173" s="369"/>
      <c r="DM173" s="369"/>
      <c r="DN173" s="369"/>
      <c r="DO173" s="369"/>
      <c r="DP173" s="369"/>
      <c r="DQ173" s="369"/>
      <c r="DR173" s="369"/>
      <c r="DS173" s="369"/>
      <c r="DT173" s="369"/>
      <c r="DU173" s="369"/>
      <c r="DV173" s="369"/>
      <c r="DW173" s="369"/>
      <c r="DX173" s="369"/>
      <c r="DY173" s="369"/>
      <c r="DZ173" s="369"/>
      <c r="EA173" s="369"/>
      <c r="EB173" s="369"/>
      <c r="EC173" s="369"/>
      <c r="ED173" s="369"/>
      <c r="EE173" s="369"/>
      <c r="EF173" s="369"/>
      <c r="EG173" s="369"/>
      <c r="EH173" s="369"/>
      <c r="EI173" s="369"/>
      <c r="EJ173" s="369"/>
      <c r="EK173" s="369"/>
      <c r="EL173" s="369"/>
      <c r="EM173" s="369"/>
      <c r="EN173" s="369"/>
      <c r="EO173" s="369"/>
      <c r="EP173" s="369"/>
      <c r="EQ173" s="369"/>
      <c r="ER173" s="369"/>
      <c r="ES173" s="369"/>
      <c r="ET173" s="369"/>
      <c r="EU173" s="369"/>
      <c r="EV173" s="369"/>
      <c r="EW173" s="369"/>
      <c r="EX173" s="369"/>
      <c r="EY173" s="369"/>
      <c r="EZ173" s="369"/>
      <c r="FA173" s="369"/>
      <c r="FB173" s="369"/>
      <c r="FC173" s="369"/>
      <c r="FD173" s="369"/>
      <c r="FE173" s="369"/>
      <c r="FF173" s="369"/>
      <c r="FG173" s="369"/>
      <c r="FH173" s="369"/>
      <c r="FI173" s="369"/>
      <c r="FJ173" s="369"/>
      <c r="FK173" s="369"/>
      <c r="FL173" s="369"/>
      <c r="FM173" s="369"/>
      <c r="FN173" s="369"/>
      <c r="FO173" s="369"/>
      <c r="FP173" s="369"/>
      <c r="FQ173" s="369"/>
      <c r="FR173" s="369"/>
      <c r="FS173" s="369"/>
      <c r="FT173" s="369"/>
      <c r="FU173" s="369"/>
      <c r="FV173" s="369"/>
      <c r="FW173" s="369"/>
      <c r="FX173" s="369"/>
      <c r="FY173" s="369"/>
      <c r="FZ173" s="369"/>
      <c r="GA173" s="369"/>
      <c r="GB173" s="369"/>
      <c r="GC173" s="369"/>
      <c r="GD173" s="369"/>
      <c r="GE173" s="369"/>
      <c r="GF173" s="369"/>
      <c r="GG173" s="369"/>
      <c r="GH173" s="369"/>
      <c r="GI173" s="369"/>
      <c r="GJ173" s="369"/>
      <c r="GK173" s="369"/>
      <c r="GL173" s="369"/>
      <c r="GM173" s="369"/>
      <c r="GN173" s="369"/>
      <c r="GO173" s="369"/>
      <c r="GP173" s="369"/>
      <c r="GQ173" s="369"/>
      <c r="GR173" s="369"/>
      <c r="GS173" s="369"/>
      <c r="GT173" s="369"/>
      <c r="GU173" s="369"/>
      <c r="GV173" s="369"/>
      <c r="GW173" s="369"/>
      <c r="GX173" s="369"/>
      <c r="GY173" s="369"/>
      <c r="GZ173" s="369"/>
      <c r="HA173" s="369"/>
      <c r="HB173" s="369"/>
      <c r="HC173" s="369"/>
      <c r="HD173" s="369"/>
      <c r="HE173" s="369"/>
      <c r="HF173" s="369"/>
      <c r="HG173" s="369"/>
      <c r="HH173" s="369"/>
      <c r="HI173" s="369"/>
      <c r="HJ173" s="369"/>
      <c r="HK173" s="369"/>
      <c r="HL173" s="369"/>
      <c r="HM173" s="369"/>
      <c r="HN173" s="369"/>
      <c r="HO173" s="369"/>
      <c r="HP173" s="369"/>
      <c r="HQ173" s="369"/>
      <c r="HR173" s="369"/>
      <c r="HS173" s="369"/>
      <c r="HT173" s="369"/>
      <c r="HU173" s="369"/>
      <c r="HV173" s="369"/>
      <c r="HW173" s="369"/>
      <c r="HX173" s="369"/>
      <c r="HY173" s="369"/>
      <c r="HZ173" s="369"/>
      <c r="IA173" s="369"/>
      <c r="IB173" s="369"/>
      <c r="IC173" s="369"/>
      <c r="ID173" s="369"/>
      <c r="IE173" s="369"/>
      <c r="IF173" s="369"/>
      <c r="IG173" s="369"/>
      <c r="IH173" s="369"/>
      <c r="II173" s="369"/>
      <c r="IJ173" s="369"/>
      <c r="IK173" s="369"/>
      <c r="IL173" s="369"/>
      <c r="IM173" s="369"/>
      <c r="IN173" s="369"/>
      <c r="IO173" s="369"/>
      <c r="IP173" s="369"/>
      <c r="IQ173" s="369"/>
    </row>
    <row r="174" spans="1:251" s="296" customFormat="1" ht="45">
      <c r="A174" s="449" t="s">
        <v>608</v>
      </c>
      <c r="B174" s="450" t="str">
        <f>CONCATENATE("PCM",A174)</f>
        <v>PCM154</v>
      </c>
      <c r="C174" s="444" t="s">
        <v>287</v>
      </c>
      <c r="D174" s="452" t="s">
        <v>628</v>
      </c>
      <c r="E174" s="453">
        <v>1</v>
      </c>
      <c r="F174" s="297"/>
      <c r="G174" s="451">
        <f>E174*F174</f>
        <v>0</v>
      </c>
      <c r="H174" s="368"/>
      <c r="I174" s="369"/>
      <c r="J174" s="369"/>
      <c r="K174" s="369"/>
      <c r="L174" s="369"/>
      <c r="M174" s="369"/>
      <c r="N174" s="369"/>
      <c r="O174" s="369"/>
      <c r="P174" s="369"/>
      <c r="Q174" s="369"/>
      <c r="R174" s="369"/>
      <c r="S174" s="369"/>
      <c r="T174" s="369"/>
      <c r="U174" s="369"/>
      <c r="V174" s="369"/>
      <c r="W174" s="369"/>
      <c r="X174" s="369"/>
      <c r="Y174" s="369"/>
      <c r="Z174" s="369"/>
      <c r="AA174" s="369"/>
      <c r="AB174" s="369"/>
      <c r="AC174" s="369"/>
      <c r="AD174" s="369"/>
      <c r="AE174" s="369"/>
      <c r="AF174" s="369"/>
      <c r="AG174" s="369"/>
      <c r="AH174" s="369"/>
      <c r="AI174" s="369"/>
      <c r="AJ174" s="369"/>
      <c r="AK174" s="369"/>
      <c r="AL174" s="369"/>
      <c r="AM174" s="369"/>
      <c r="AN174" s="369"/>
      <c r="AO174" s="369"/>
      <c r="AP174" s="369"/>
      <c r="AQ174" s="369"/>
      <c r="AR174" s="369"/>
      <c r="AS174" s="369"/>
      <c r="AT174" s="369"/>
      <c r="AU174" s="369"/>
      <c r="AV174" s="369"/>
      <c r="AW174" s="369"/>
      <c r="AX174" s="369"/>
      <c r="AY174" s="369"/>
      <c r="AZ174" s="369"/>
      <c r="BA174" s="369"/>
      <c r="BB174" s="369"/>
      <c r="BC174" s="369"/>
      <c r="BD174" s="369"/>
      <c r="BE174" s="369"/>
      <c r="BF174" s="369"/>
      <c r="BG174" s="369"/>
      <c r="BH174" s="369"/>
      <c r="BI174" s="369"/>
      <c r="BJ174" s="369"/>
      <c r="BK174" s="369"/>
      <c r="BL174" s="369"/>
      <c r="BM174" s="369"/>
      <c r="BN174" s="369"/>
      <c r="BO174" s="369"/>
      <c r="BP174" s="369"/>
      <c r="BQ174" s="369"/>
      <c r="BR174" s="369"/>
      <c r="BS174" s="369"/>
      <c r="BT174" s="369"/>
      <c r="BU174" s="369"/>
      <c r="BV174" s="369"/>
      <c r="BW174" s="369"/>
      <c r="BX174" s="369"/>
      <c r="BY174" s="369"/>
      <c r="BZ174" s="369"/>
      <c r="CA174" s="369"/>
      <c r="CB174" s="369"/>
      <c r="CC174" s="369"/>
      <c r="CD174" s="369"/>
      <c r="CE174" s="369"/>
      <c r="CF174" s="369"/>
      <c r="CG174" s="369"/>
      <c r="CH174" s="369"/>
      <c r="CI174" s="369"/>
      <c r="CJ174" s="369"/>
      <c r="CK174" s="369"/>
      <c r="CL174" s="369"/>
      <c r="CM174" s="369"/>
      <c r="CN174" s="369"/>
      <c r="CO174" s="369"/>
      <c r="CP174" s="369"/>
      <c r="CQ174" s="369"/>
      <c r="CR174" s="369"/>
      <c r="CS174" s="369"/>
      <c r="CT174" s="369"/>
      <c r="CU174" s="369"/>
      <c r="CV174" s="369"/>
      <c r="CW174" s="369"/>
      <c r="CX174" s="369"/>
      <c r="CY174" s="369"/>
      <c r="CZ174" s="369"/>
      <c r="DA174" s="369"/>
      <c r="DB174" s="369"/>
      <c r="DC174" s="369"/>
      <c r="DD174" s="369"/>
      <c r="DE174" s="369"/>
      <c r="DF174" s="369"/>
      <c r="DG174" s="369"/>
      <c r="DH174" s="369"/>
      <c r="DI174" s="369"/>
      <c r="DJ174" s="369"/>
      <c r="DK174" s="369"/>
      <c r="DL174" s="369"/>
      <c r="DM174" s="369"/>
      <c r="DN174" s="369"/>
      <c r="DO174" s="369"/>
      <c r="DP174" s="369"/>
      <c r="DQ174" s="369"/>
      <c r="DR174" s="369"/>
      <c r="DS174" s="369"/>
      <c r="DT174" s="369"/>
      <c r="DU174" s="369"/>
      <c r="DV174" s="369"/>
      <c r="DW174" s="369"/>
      <c r="DX174" s="369"/>
      <c r="DY174" s="369"/>
      <c r="DZ174" s="369"/>
      <c r="EA174" s="369"/>
      <c r="EB174" s="369"/>
      <c r="EC174" s="369"/>
      <c r="ED174" s="369"/>
      <c r="EE174" s="369"/>
      <c r="EF174" s="369"/>
      <c r="EG174" s="369"/>
      <c r="EH174" s="369"/>
      <c r="EI174" s="369"/>
      <c r="EJ174" s="369"/>
      <c r="EK174" s="369"/>
      <c r="EL174" s="369"/>
      <c r="EM174" s="369"/>
      <c r="EN174" s="369"/>
      <c r="EO174" s="369"/>
      <c r="EP174" s="369"/>
      <c r="EQ174" s="369"/>
      <c r="ER174" s="369"/>
      <c r="ES174" s="369"/>
      <c r="ET174" s="369"/>
      <c r="EU174" s="369"/>
      <c r="EV174" s="369"/>
      <c r="EW174" s="369"/>
      <c r="EX174" s="369"/>
      <c r="EY174" s="369"/>
      <c r="EZ174" s="369"/>
      <c r="FA174" s="369"/>
      <c r="FB174" s="369"/>
      <c r="FC174" s="369"/>
      <c r="FD174" s="369"/>
      <c r="FE174" s="369"/>
      <c r="FF174" s="369"/>
      <c r="FG174" s="369"/>
      <c r="FH174" s="369"/>
      <c r="FI174" s="369"/>
      <c r="FJ174" s="369"/>
      <c r="FK174" s="369"/>
      <c r="FL174" s="369"/>
      <c r="FM174" s="369"/>
      <c r="FN174" s="369"/>
      <c r="FO174" s="369"/>
      <c r="FP174" s="369"/>
      <c r="FQ174" s="369"/>
      <c r="FR174" s="369"/>
      <c r="FS174" s="369"/>
      <c r="FT174" s="369"/>
      <c r="FU174" s="369"/>
      <c r="FV174" s="369"/>
      <c r="FW174" s="369"/>
      <c r="FX174" s="369"/>
      <c r="FY174" s="369"/>
      <c r="FZ174" s="369"/>
      <c r="GA174" s="369"/>
      <c r="GB174" s="369"/>
      <c r="GC174" s="369"/>
      <c r="GD174" s="369"/>
      <c r="GE174" s="369"/>
      <c r="GF174" s="369"/>
      <c r="GG174" s="369"/>
      <c r="GH174" s="369"/>
      <c r="GI174" s="369"/>
      <c r="GJ174" s="369"/>
      <c r="GK174" s="369"/>
      <c r="GL174" s="369"/>
      <c r="GM174" s="369"/>
      <c r="GN174" s="369"/>
      <c r="GO174" s="369"/>
      <c r="GP174" s="369"/>
      <c r="GQ174" s="369"/>
      <c r="GR174" s="369"/>
      <c r="GS174" s="369"/>
      <c r="GT174" s="369"/>
      <c r="GU174" s="369"/>
      <c r="GV174" s="369"/>
      <c r="GW174" s="369"/>
      <c r="GX174" s="369"/>
      <c r="GY174" s="369"/>
      <c r="GZ174" s="369"/>
      <c r="HA174" s="369"/>
      <c r="HB174" s="369"/>
      <c r="HC174" s="369"/>
      <c r="HD174" s="369"/>
      <c r="HE174" s="369"/>
      <c r="HF174" s="369"/>
      <c r="HG174" s="369"/>
      <c r="HH174" s="369"/>
      <c r="HI174" s="369"/>
      <c r="HJ174" s="369"/>
      <c r="HK174" s="369"/>
      <c r="HL174" s="369"/>
      <c r="HM174" s="369"/>
      <c r="HN174" s="369"/>
      <c r="HO174" s="369"/>
      <c r="HP174" s="369"/>
      <c r="HQ174" s="369"/>
      <c r="HR174" s="369"/>
      <c r="HS174" s="369"/>
      <c r="HT174" s="369"/>
      <c r="HU174" s="369"/>
      <c r="HV174" s="369"/>
      <c r="HW174" s="369"/>
      <c r="HX174" s="369"/>
      <c r="HY174" s="369"/>
      <c r="HZ174" s="369"/>
      <c r="IA174" s="369"/>
      <c r="IB174" s="369"/>
      <c r="IC174" s="369"/>
      <c r="ID174" s="369"/>
      <c r="IE174" s="369"/>
      <c r="IF174" s="369"/>
      <c r="IG174" s="369"/>
      <c r="IH174" s="369"/>
      <c r="II174" s="369"/>
      <c r="IJ174" s="369"/>
      <c r="IK174" s="369"/>
      <c r="IL174" s="369"/>
      <c r="IM174" s="369"/>
      <c r="IN174" s="369"/>
      <c r="IO174" s="369"/>
      <c r="IP174" s="369"/>
      <c r="IQ174" s="369"/>
    </row>
    <row r="175" spans="1:251" s="296" customFormat="1" ht="33.75">
      <c r="A175" s="449" t="s">
        <v>609</v>
      </c>
      <c r="B175" s="450" t="str">
        <f>CONCATENATE("PCM",A175)</f>
        <v>PCM155</v>
      </c>
      <c r="C175" s="444" t="s">
        <v>288</v>
      </c>
      <c r="D175" s="452" t="s">
        <v>628</v>
      </c>
      <c r="E175" s="453">
        <v>0</v>
      </c>
      <c r="F175" s="297"/>
      <c r="G175" s="451">
        <f>E175*F175</f>
        <v>0</v>
      </c>
      <c r="H175" s="368"/>
      <c r="I175" s="369"/>
      <c r="J175" s="369"/>
      <c r="K175" s="369"/>
      <c r="L175" s="369"/>
      <c r="M175" s="369"/>
      <c r="N175" s="369"/>
      <c r="O175" s="369"/>
      <c r="P175" s="369"/>
      <c r="Q175" s="369"/>
      <c r="R175" s="369"/>
      <c r="S175" s="369"/>
      <c r="T175" s="369"/>
      <c r="U175" s="369"/>
      <c r="V175" s="369"/>
      <c r="W175" s="369"/>
      <c r="X175" s="369"/>
      <c r="Y175" s="369"/>
      <c r="Z175" s="369"/>
      <c r="AA175" s="369"/>
      <c r="AB175" s="369"/>
      <c r="AC175" s="369"/>
      <c r="AD175" s="369"/>
      <c r="AE175" s="369"/>
      <c r="AF175" s="369"/>
      <c r="AG175" s="369"/>
      <c r="AH175" s="369"/>
      <c r="AI175" s="369"/>
      <c r="AJ175" s="369"/>
      <c r="AK175" s="369"/>
      <c r="AL175" s="369"/>
      <c r="AM175" s="369"/>
      <c r="AN175" s="369"/>
      <c r="AO175" s="369"/>
      <c r="AP175" s="369"/>
      <c r="AQ175" s="369"/>
      <c r="AR175" s="369"/>
      <c r="AS175" s="369"/>
      <c r="AT175" s="369"/>
      <c r="AU175" s="369"/>
      <c r="AV175" s="369"/>
      <c r="AW175" s="369"/>
      <c r="AX175" s="369"/>
      <c r="AY175" s="369"/>
      <c r="AZ175" s="369"/>
      <c r="BA175" s="369"/>
      <c r="BB175" s="369"/>
      <c r="BC175" s="369"/>
      <c r="BD175" s="369"/>
      <c r="BE175" s="369"/>
      <c r="BF175" s="369"/>
      <c r="BG175" s="369"/>
      <c r="BH175" s="369"/>
      <c r="BI175" s="369"/>
      <c r="BJ175" s="369"/>
      <c r="BK175" s="369"/>
      <c r="BL175" s="369"/>
      <c r="BM175" s="369"/>
      <c r="BN175" s="369"/>
      <c r="BO175" s="369"/>
      <c r="BP175" s="369"/>
      <c r="BQ175" s="369"/>
      <c r="BR175" s="369"/>
      <c r="BS175" s="369"/>
      <c r="BT175" s="369"/>
      <c r="BU175" s="369"/>
      <c r="BV175" s="369"/>
      <c r="BW175" s="369"/>
      <c r="BX175" s="369"/>
      <c r="BY175" s="369"/>
      <c r="BZ175" s="369"/>
      <c r="CA175" s="369"/>
      <c r="CB175" s="369"/>
      <c r="CC175" s="369"/>
      <c r="CD175" s="369"/>
      <c r="CE175" s="369"/>
      <c r="CF175" s="369"/>
      <c r="CG175" s="369"/>
      <c r="CH175" s="369"/>
      <c r="CI175" s="369"/>
      <c r="CJ175" s="369"/>
      <c r="CK175" s="369"/>
      <c r="CL175" s="369"/>
      <c r="CM175" s="369"/>
      <c r="CN175" s="369"/>
      <c r="CO175" s="369"/>
      <c r="CP175" s="369"/>
      <c r="CQ175" s="369"/>
      <c r="CR175" s="369"/>
      <c r="CS175" s="369"/>
      <c r="CT175" s="369"/>
      <c r="CU175" s="369"/>
      <c r="CV175" s="369"/>
      <c r="CW175" s="369"/>
      <c r="CX175" s="369"/>
      <c r="CY175" s="369"/>
      <c r="CZ175" s="369"/>
      <c r="DA175" s="369"/>
      <c r="DB175" s="369"/>
      <c r="DC175" s="369"/>
      <c r="DD175" s="369"/>
      <c r="DE175" s="369"/>
      <c r="DF175" s="369"/>
      <c r="DG175" s="369"/>
      <c r="DH175" s="369"/>
      <c r="DI175" s="369"/>
      <c r="DJ175" s="369"/>
      <c r="DK175" s="369"/>
      <c r="DL175" s="369"/>
      <c r="DM175" s="369"/>
      <c r="DN175" s="369"/>
      <c r="DO175" s="369"/>
      <c r="DP175" s="369"/>
      <c r="DQ175" s="369"/>
      <c r="DR175" s="369"/>
      <c r="DS175" s="369"/>
      <c r="DT175" s="369"/>
      <c r="DU175" s="369"/>
      <c r="DV175" s="369"/>
      <c r="DW175" s="369"/>
      <c r="DX175" s="369"/>
      <c r="DY175" s="369"/>
      <c r="DZ175" s="369"/>
      <c r="EA175" s="369"/>
      <c r="EB175" s="369"/>
      <c r="EC175" s="369"/>
      <c r="ED175" s="369"/>
      <c r="EE175" s="369"/>
      <c r="EF175" s="369"/>
      <c r="EG175" s="369"/>
      <c r="EH175" s="369"/>
      <c r="EI175" s="369"/>
      <c r="EJ175" s="369"/>
      <c r="EK175" s="369"/>
      <c r="EL175" s="369"/>
      <c r="EM175" s="369"/>
      <c r="EN175" s="369"/>
      <c r="EO175" s="369"/>
      <c r="EP175" s="369"/>
      <c r="EQ175" s="369"/>
      <c r="ER175" s="369"/>
      <c r="ES175" s="369"/>
      <c r="ET175" s="369"/>
      <c r="EU175" s="369"/>
      <c r="EV175" s="369"/>
      <c r="EW175" s="369"/>
      <c r="EX175" s="369"/>
      <c r="EY175" s="369"/>
      <c r="EZ175" s="369"/>
      <c r="FA175" s="369"/>
      <c r="FB175" s="369"/>
      <c r="FC175" s="369"/>
      <c r="FD175" s="369"/>
      <c r="FE175" s="369"/>
      <c r="FF175" s="369"/>
      <c r="FG175" s="369"/>
      <c r="FH175" s="369"/>
      <c r="FI175" s="369"/>
      <c r="FJ175" s="369"/>
      <c r="FK175" s="369"/>
      <c r="FL175" s="369"/>
      <c r="FM175" s="369"/>
      <c r="FN175" s="369"/>
      <c r="FO175" s="369"/>
      <c r="FP175" s="369"/>
      <c r="FQ175" s="369"/>
      <c r="FR175" s="369"/>
      <c r="FS175" s="369"/>
      <c r="FT175" s="369"/>
      <c r="FU175" s="369"/>
      <c r="FV175" s="369"/>
      <c r="FW175" s="369"/>
      <c r="FX175" s="369"/>
      <c r="FY175" s="369"/>
      <c r="FZ175" s="369"/>
      <c r="GA175" s="369"/>
      <c r="GB175" s="369"/>
      <c r="GC175" s="369"/>
      <c r="GD175" s="369"/>
      <c r="GE175" s="369"/>
      <c r="GF175" s="369"/>
      <c r="GG175" s="369"/>
      <c r="GH175" s="369"/>
      <c r="GI175" s="369"/>
      <c r="GJ175" s="369"/>
      <c r="GK175" s="369"/>
      <c r="GL175" s="369"/>
      <c r="GM175" s="369"/>
      <c r="GN175" s="369"/>
      <c r="GO175" s="369"/>
      <c r="GP175" s="369"/>
      <c r="GQ175" s="369"/>
      <c r="GR175" s="369"/>
      <c r="GS175" s="369"/>
      <c r="GT175" s="369"/>
      <c r="GU175" s="369"/>
      <c r="GV175" s="369"/>
      <c r="GW175" s="369"/>
      <c r="GX175" s="369"/>
      <c r="GY175" s="369"/>
      <c r="GZ175" s="369"/>
      <c r="HA175" s="369"/>
      <c r="HB175" s="369"/>
      <c r="HC175" s="369"/>
      <c r="HD175" s="369"/>
      <c r="HE175" s="369"/>
      <c r="HF175" s="369"/>
      <c r="HG175" s="369"/>
      <c r="HH175" s="369"/>
      <c r="HI175" s="369"/>
      <c r="HJ175" s="369"/>
      <c r="HK175" s="369"/>
      <c r="HL175" s="369"/>
      <c r="HM175" s="369"/>
      <c r="HN175" s="369"/>
      <c r="HO175" s="369"/>
      <c r="HP175" s="369"/>
      <c r="HQ175" s="369"/>
      <c r="HR175" s="369"/>
      <c r="HS175" s="369"/>
      <c r="HT175" s="369"/>
      <c r="HU175" s="369"/>
      <c r="HV175" s="369"/>
      <c r="HW175" s="369"/>
      <c r="HX175" s="369"/>
      <c r="HY175" s="369"/>
      <c r="HZ175" s="369"/>
      <c r="IA175" s="369"/>
      <c r="IB175" s="369"/>
      <c r="IC175" s="369"/>
      <c r="ID175" s="369"/>
      <c r="IE175" s="369"/>
      <c r="IF175" s="369"/>
      <c r="IG175" s="369"/>
      <c r="IH175" s="369"/>
      <c r="II175" s="369"/>
      <c r="IJ175" s="369"/>
      <c r="IK175" s="369"/>
      <c r="IL175" s="369"/>
      <c r="IM175" s="369"/>
      <c r="IN175" s="369"/>
      <c r="IO175" s="369"/>
      <c r="IP175" s="369"/>
      <c r="IQ175" s="369"/>
    </row>
    <row r="176" spans="1:251" s="296" customFormat="1">
      <c r="A176" s="449" t="s">
        <v>610</v>
      </c>
      <c r="B176" s="450" t="str">
        <f>CONCATENATE("PCM",A176)</f>
        <v>PCM156</v>
      </c>
      <c r="C176" s="444" t="s">
        <v>290</v>
      </c>
      <c r="D176" s="452" t="s">
        <v>628</v>
      </c>
      <c r="E176" s="453">
        <v>1</v>
      </c>
      <c r="F176" s="297"/>
      <c r="G176" s="451">
        <f>E176*F176</f>
        <v>0</v>
      </c>
      <c r="H176" s="368"/>
      <c r="I176" s="369"/>
      <c r="J176" s="369"/>
      <c r="K176" s="369"/>
      <c r="L176" s="369"/>
      <c r="M176" s="369"/>
      <c r="N176" s="369"/>
      <c r="O176" s="369"/>
      <c r="P176" s="369"/>
      <c r="Q176" s="369"/>
      <c r="R176" s="369"/>
      <c r="S176" s="369"/>
      <c r="T176" s="369"/>
      <c r="U176" s="369"/>
      <c r="V176" s="369"/>
      <c r="W176" s="369"/>
      <c r="X176" s="369"/>
      <c r="Y176" s="369"/>
      <c r="Z176" s="369"/>
      <c r="AA176" s="369"/>
      <c r="AB176" s="369"/>
      <c r="AC176" s="369"/>
      <c r="AD176" s="369"/>
      <c r="AE176" s="369"/>
      <c r="AF176" s="369"/>
      <c r="AG176" s="369"/>
      <c r="AH176" s="369"/>
      <c r="AI176" s="369"/>
      <c r="AJ176" s="369"/>
      <c r="AK176" s="369"/>
      <c r="AL176" s="369"/>
      <c r="AM176" s="369"/>
      <c r="AN176" s="369"/>
      <c r="AO176" s="369"/>
      <c r="AP176" s="369"/>
      <c r="AQ176" s="369"/>
      <c r="AR176" s="369"/>
      <c r="AS176" s="369"/>
      <c r="AT176" s="369"/>
      <c r="AU176" s="369"/>
      <c r="AV176" s="369"/>
      <c r="AW176" s="369"/>
      <c r="AX176" s="369"/>
      <c r="AY176" s="369"/>
      <c r="AZ176" s="369"/>
      <c r="BA176" s="369"/>
      <c r="BB176" s="369"/>
      <c r="BC176" s="369"/>
      <c r="BD176" s="369"/>
      <c r="BE176" s="369"/>
      <c r="BF176" s="369"/>
      <c r="BG176" s="369"/>
      <c r="BH176" s="369"/>
      <c r="BI176" s="369"/>
      <c r="BJ176" s="369"/>
      <c r="BK176" s="369"/>
      <c r="BL176" s="369"/>
      <c r="BM176" s="369"/>
      <c r="BN176" s="369"/>
      <c r="BO176" s="369"/>
      <c r="BP176" s="369"/>
      <c r="BQ176" s="369"/>
      <c r="BR176" s="369"/>
      <c r="BS176" s="369"/>
      <c r="BT176" s="369"/>
      <c r="BU176" s="369"/>
      <c r="BV176" s="369"/>
      <c r="BW176" s="369"/>
      <c r="BX176" s="369"/>
      <c r="BY176" s="369"/>
      <c r="BZ176" s="369"/>
      <c r="CA176" s="369"/>
      <c r="CB176" s="369"/>
      <c r="CC176" s="369"/>
      <c r="CD176" s="369"/>
      <c r="CE176" s="369"/>
      <c r="CF176" s="369"/>
      <c r="CG176" s="369"/>
      <c r="CH176" s="369"/>
      <c r="CI176" s="369"/>
      <c r="CJ176" s="369"/>
      <c r="CK176" s="369"/>
      <c r="CL176" s="369"/>
      <c r="CM176" s="369"/>
      <c r="CN176" s="369"/>
      <c r="CO176" s="369"/>
      <c r="CP176" s="369"/>
      <c r="CQ176" s="369"/>
      <c r="CR176" s="369"/>
      <c r="CS176" s="369"/>
      <c r="CT176" s="369"/>
      <c r="CU176" s="369"/>
      <c r="CV176" s="369"/>
      <c r="CW176" s="369"/>
      <c r="CX176" s="369"/>
      <c r="CY176" s="369"/>
      <c r="CZ176" s="369"/>
      <c r="DA176" s="369"/>
      <c r="DB176" s="369"/>
      <c r="DC176" s="369"/>
      <c r="DD176" s="369"/>
      <c r="DE176" s="369"/>
      <c r="DF176" s="369"/>
      <c r="DG176" s="369"/>
      <c r="DH176" s="369"/>
      <c r="DI176" s="369"/>
      <c r="DJ176" s="369"/>
      <c r="DK176" s="369"/>
      <c r="DL176" s="369"/>
      <c r="DM176" s="369"/>
      <c r="DN176" s="369"/>
      <c r="DO176" s="369"/>
      <c r="DP176" s="369"/>
      <c r="DQ176" s="369"/>
      <c r="DR176" s="369"/>
      <c r="DS176" s="369"/>
      <c r="DT176" s="369"/>
      <c r="DU176" s="369"/>
      <c r="DV176" s="369"/>
      <c r="DW176" s="369"/>
      <c r="DX176" s="369"/>
      <c r="DY176" s="369"/>
      <c r="DZ176" s="369"/>
      <c r="EA176" s="369"/>
      <c r="EB176" s="369"/>
      <c r="EC176" s="369"/>
      <c r="ED176" s="369"/>
      <c r="EE176" s="369"/>
      <c r="EF176" s="369"/>
      <c r="EG176" s="369"/>
      <c r="EH176" s="369"/>
      <c r="EI176" s="369"/>
      <c r="EJ176" s="369"/>
      <c r="EK176" s="369"/>
      <c r="EL176" s="369"/>
      <c r="EM176" s="369"/>
      <c r="EN176" s="369"/>
      <c r="EO176" s="369"/>
      <c r="EP176" s="369"/>
      <c r="EQ176" s="369"/>
      <c r="ER176" s="369"/>
      <c r="ES176" s="369"/>
      <c r="ET176" s="369"/>
      <c r="EU176" s="369"/>
      <c r="EV176" s="369"/>
      <c r="EW176" s="369"/>
      <c r="EX176" s="369"/>
      <c r="EY176" s="369"/>
      <c r="EZ176" s="369"/>
      <c r="FA176" s="369"/>
      <c r="FB176" s="369"/>
      <c r="FC176" s="369"/>
      <c r="FD176" s="369"/>
      <c r="FE176" s="369"/>
      <c r="FF176" s="369"/>
      <c r="FG176" s="369"/>
      <c r="FH176" s="369"/>
      <c r="FI176" s="369"/>
      <c r="FJ176" s="369"/>
      <c r="FK176" s="369"/>
      <c r="FL176" s="369"/>
      <c r="FM176" s="369"/>
      <c r="FN176" s="369"/>
      <c r="FO176" s="369"/>
      <c r="FP176" s="369"/>
      <c r="FQ176" s="369"/>
      <c r="FR176" s="369"/>
      <c r="FS176" s="369"/>
      <c r="FT176" s="369"/>
      <c r="FU176" s="369"/>
      <c r="FV176" s="369"/>
      <c r="FW176" s="369"/>
      <c r="FX176" s="369"/>
      <c r="FY176" s="369"/>
      <c r="FZ176" s="369"/>
      <c r="GA176" s="369"/>
      <c r="GB176" s="369"/>
      <c r="GC176" s="369"/>
      <c r="GD176" s="369"/>
      <c r="GE176" s="369"/>
      <c r="GF176" s="369"/>
      <c r="GG176" s="369"/>
      <c r="GH176" s="369"/>
      <c r="GI176" s="369"/>
      <c r="GJ176" s="369"/>
      <c r="GK176" s="369"/>
      <c r="GL176" s="369"/>
      <c r="GM176" s="369"/>
      <c r="GN176" s="369"/>
      <c r="GO176" s="369"/>
      <c r="GP176" s="369"/>
      <c r="GQ176" s="369"/>
      <c r="GR176" s="369"/>
      <c r="GS176" s="369"/>
      <c r="GT176" s="369"/>
      <c r="GU176" s="369"/>
      <c r="GV176" s="369"/>
      <c r="GW176" s="369"/>
      <c r="GX176" s="369"/>
      <c r="GY176" s="369"/>
      <c r="GZ176" s="369"/>
      <c r="HA176" s="369"/>
      <c r="HB176" s="369"/>
      <c r="HC176" s="369"/>
      <c r="HD176" s="369"/>
      <c r="HE176" s="369"/>
      <c r="HF176" s="369"/>
      <c r="HG176" s="369"/>
      <c r="HH176" s="369"/>
      <c r="HI176" s="369"/>
      <c r="HJ176" s="369"/>
      <c r="HK176" s="369"/>
      <c r="HL176" s="369"/>
      <c r="HM176" s="369"/>
      <c r="HN176" s="369"/>
      <c r="HO176" s="369"/>
      <c r="HP176" s="369"/>
      <c r="HQ176" s="369"/>
      <c r="HR176" s="369"/>
      <c r="HS176" s="369"/>
      <c r="HT176" s="369"/>
      <c r="HU176" s="369"/>
      <c r="HV176" s="369"/>
      <c r="HW176" s="369"/>
      <c r="HX176" s="369"/>
      <c r="HY176" s="369"/>
      <c r="HZ176" s="369"/>
      <c r="IA176" s="369"/>
      <c r="IB176" s="369"/>
      <c r="IC176" s="369"/>
      <c r="ID176" s="369"/>
      <c r="IE176" s="369"/>
      <c r="IF176" s="369"/>
      <c r="IG176" s="369"/>
      <c r="IH176" s="369"/>
      <c r="II176" s="369"/>
      <c r="IJ176" s="369"/>
      <c r="IK176" s="369"/>
      <c r="IL176" s="369"/>
      <c r="IM176" s="369"/>
      <c r="IN176" s="369"/>
      <c r="IO176" s="369"/>
      <c r="IP176" s="369"/>
      <c r="IQ176" s="369"/>
    </row>
    <row r="177" spans="1:251" s="296" customFormat="1" ht="22.5">
      <c r="A177" s="449" t="s">
        <v>611</v>
      </c>
      <c r="B177" s="450" t="str">
        <f>CONCATENATE("PCM",A177)</f>
        <v>PCM157</v>
      </c>
      <c r="C177" s="444" t="s">
        <v>289</v>
      </c>
      <c r="D177" s="452" t="s">
        <v>628</v>
      </c>
      <c r="E177" s="453">
        <v>0</v>
      </c>
      <c r="F177" s="297"/>
      <c r="G177" s="451">
        <f>E177*F177</f>
        <v>0</v>
      </c>
      <c r="H177" s="368"/>
      <c r="I177" s="369"/>
      <c r="J177" s="369"/>
      <c r="K177" s="369"/>
      <c r="L177" s="369"/>
      <c r="M177" s="369"/>
      <c r="N177" s="369"/>
      <c r="O177" s="369"/>
      <c r="P177" s="369"/>
      <c r="Q177" s="369"/>
      <c r="R177" s="369"/>
      <c r="S177" s="369"/>
      <c r="T177" s="369"/>
      <c r="U177" s="369"/>
      <c r="V177" s="369"/>
      <c r="W177" s="369"/>
      <c r="X177" s="369"/>
      <c r="Y177" s="369"/>
      <c r="Z177" s="369"/>
      <c r="AA177" s="369"/>
      <c r="AB177" s="369"/>
      <c r="AC177" s="369"/>
      <c r="AD177" s="369"/>
      <c r="AE177" s="369"/>
      <c r="AF177" s="369"/>
      <c r="AG177" s="369"/>
      <c r="AH177" s="369"/>
      <c r="AI177" s="369"/>
      <c r="AJ177" s="369"/>
      <c r="AK177" s="369"/>
      <c r="AL177" s="369"/>
      <c r="AM177" s="369"/>
      <c r="AN177" s="369"/>
      <c r="AO177" s="369"/>
      <c r="AP177" s="369"/>
      <c r="AQ177" s="369"/>
      <c r="AR177" s="369"/>
      <c r="AS177" s="369"/>
      <c r="AT177" s="369"/>
      <c r="AU177" s="369"/>
      <c r="AV177" s="369"/>
      <c r="AW177" s="369"/>
      <c r="AX177" s="369"/>
      <c r="AY177" s="369"/>
      <c r="AZ177" s="369"/>
      <c r="BA177" s="369"/>
      <c r="BB177" s="369"/>
      <c r="BC177" s="369"/>
      <c r="BD177" s="369"/>
      <c r="BE177" s="369"/>
      <c r="BF177" s="369"/>
      <c r="BG177" s="369"/>
      <c r="BH177" s="369"/>
      <c r="BI177" s="369"/>
      <c r="BJ177" s="369"/>
      <c r="BK177" s="369"/>
      <c r="BL177" s="369"/>
      <c r="BM177" s="369"/>
      <c r="BN177" s="369"/>
      <c r="BO177" s="369"/>
      <c r="BP177" s="369"/>
      <c r="BQ177" s="369"/>
      <c r="BR177" s="369"/>
      <c r="BS177" s="369"/>
      <c r="BT177" s="369"/>
      <c r="BU177" s="369"/>
      <c r="BV177" s="369"/>
      <c r="BW177" s="369"/>
      <c r="BX177" s="369"/>
      <c r="BY177" s="369"/>
      <c r="BZ177" s="369"/>
      <c r="CA177" s="369"/>
      <c r="CB177" s="369"/>
      <c r="CC177" s="369"/>
      <c r="CD177" s="369"/>
      <c r="CE177" s="369"/>
      <c r="CF177" s="369"/>
      <c r="CG177" s="369"/>
      <c r="CH177" s="369"/>
      <c r="CI177" s="369"/>
      <c r="CJ177" s="369"/>
      <c r="CK177" s="369"/>
      <c r="CL177" s="369"/>
      <c r="CM177" s="369"/>
      <c r="CN177" s="369"/>
      <c r="CO177" s="369"/>
      <c r="CP177" s="369"/>
      <c r="CQ177" s="369"/>
      <c r="CR177" s="369"/>
      <c r="CS177" s="369"/>
      <c r="CT177" s="369"/>
      <c r="CU177" s="369"/>
      <c r="CV177" s="369"/>
      <c r="CW177" s="369"/>
      <c r="CX177" s="369"/>
      <c r="CY177" s="369"/>
      <c r="CZ177" s="369"/>
      <c r="DA177" s="369"/>
      <c r="DB177" s="369"/>
      <c r="DC177" s="369"/>
      <c r="DD177" s="369"/>
      <c r="DE177" s="369"/>
      <c r="DF177" s="369"/>
      <c r="DG177" s="369"/>
      <c r="DH177" s="369"/>
      <c r="DI177" s="369"/>
      <c r="DJ177" s="369"/>
      <c r="DK177" s="369"/>
      <c r="DL177" s="369"/>
      <c r="DM177" s="369"/>
      <c r="DN177" s="369"/>
      <c r="DO177" s="369"/>
      <c r="DP177" s="369"/>
      <c r="DQ177" s="369"/>
      <c r="DR177" s="369"/>
      <c r="DS177" s="369"/>
      <c r="DT177" s="369"/>
      <c r="DU177" s="369"/>
      <c r="DV177" s="369"/>
      <c r="DW177" s="369"/>
      <c r="DX177" s="369"/>
      <c r="DY177" s="369"/>
      <c r="DZ177" s="369"/>
      <c r="EA177" s="369"/>
      <c r="EB177" s="369"/>
      <c r="EC177" s="369"/>
      <c r="ED177" s="369"/>
      <c r="EE177" s="369"/>
      <c r="EF177" s="369"/>
      <c r="EG177" s="369"/>
      <c r="EH177" s="369"/>
      <c r="EI177" s="369"/>
      <c r="EJ177" s="369"/>
      <c r="EK177" s="369"/>
      <c r="EL177" s="369"/>
      <c r="EM177" s="369"/>
      <c r="EN177" s="369"/>
      <c r="EO177" s="369"/>
      <c r="EP177" s="369"/>
      <c r="EQ177" s="369"/>
      <c r="ER177" s="369"/>
      <c r="ES177" s="369"/>
      <c r="ET177" s="369"/>
      <c r="EU177" s="369"/>
      <c r="EV177" s="369"/>
      <c r="EW177" s="369"/>
      <c r="EX177" s="369"/>
      <c r="EY177" s="369"/>
      <c r="EZ177" s="369"/>
      <c r="FA177" s="369"/>
      <c r="FB177" s="369"/>
      <c r="FC177" s="369"/>
      <c r="FD177" s="369"/>
      <c r="FE177" s="369"/>
      <c r="FF177" s="369"/>
      <c r="FG177" s="369"/>
      <c r="FH177" s="369"/>
      <c r="FI177" s="369"/>
      <c r="FJ177" s="369"/>
      <c r="FK177" s="369"/>
      <c r="FL177" s="369"/>
      <c r="FM177" s="369"/>
      <c r="FN177" s="369"/>
      <c r="FO177" s="369"/>
      <c r="FP177" s="369"/>
      <c r="FQ177" s="369"/>
      <c r="FR177" s="369"/>
      <c r="FS177" s="369"/>
      <c r="FT177" s="369"/>
      <c r="FU177" s="369"/>
      <c r="FV177" s="369"/>
      <c r="FW177" s="369"/>
      <c r="FX177" s="369"/>
      <c r="FY177" s="369"/>
      <c r="FZ177" s="369"/>
      <c r="GA177" s="369"/>
      <c r="GB177" s="369"/>
      <c r="GC177" s="369"/>
      <c r="GD177" s="369"/>
      <c r="GE177" s="369"/>
      <c r="GF177" s="369"/>
      <c r="GG177" s="369"/>
      <c r="GH177" s="369"/>
      <c r="GI177" s="369"/>
      <c r="GJ177" s="369"/>
      <c r="GK177" s="369"/>
      <c r="GL177" s="369"/>
      <c r="GM177" s="369"/>
      <c r="GN177" s="369"/>
      <c r="GO177" s="369"/>
      <c r="GP177" s="369"/>
      <c r="GQ177" s="369"/>
      <c r="GR177" s="369"/>
      <c r="GS177" s="369"/>
      <c r="GT177" s="369"/>
      <c r="GU177" s="369"/>
      <c r="GV177" s="369"/>
      <c r="GW177" s="369"/>
      <c r="GX177" s="369"/>
      <c r="GY177" s="369"/>
      <c r="GZ177" s="369"/>
      <c r="HA177" s="369"/>
      <c r="HB177" s="369"/>
      <c r="HC177" s="369"/>
      <c r="HD177" s="369"/>
      <c r="HE177" s="369"/>
      <c r="HF177" s="369"/>
      <c r="HG177" s="369"/>
      <c r="HH177" s="369"/>
      <c r="HI177" s="369"/>
      <c r="HJ177" s="369"/>
      <c r="HK177" s="369"/>
      <c r="HL177" s="369"/>
      <c r="HM177" s="369"/>
      <c r="HN177" s="369"/>
      <c r="HO177" s="369"/>
      <c r="HP177" s="369"/>
      <c r="HQ177" s="369"/>
      <c r="HR177" s="369"/>
      <c r="HS177" s="369"/>
      <c r="HT177" s="369"/>
      <c r="HU177" s="369"/>
      <c r="HV177" s="369"/>
      <c r="HW177" s="369"/>
      <c r="HX177" s="369"/>
      <c r="HY177" s="369"/>
      <c r="HZ177" s="369"/>
      <c r="IA177" s="369"/>
      <c r="IB177" s="369"/>
      <c r="IC177" s="369"/>
      <c r="ID177" s="369"/>
      <c r="IE177" s="369"/>
      <c r="IF177" s="369"/>
      <c r="IG177" s="369"/>
      <c r="IH177" s="369"/>
      <c r="II177" s="369"/>
      <c r="IJ177" s="369"/>
      <c r="IK177" s="369"/>
      <c r="IL177" s="369"/>
      <c r="IM177" s="369"/>
      <c r="IN177" s="369"/>
      <c r="IO177" s="369"/>
      <c r="IP177" s="369"/>
      <c r="IQ177" s="369"/>
    </row>
    <row r="178" spans="1:251" s="208" customFormat="1" ht="12.75" customHeight="1">
      <c r="A178" s="285"/>
      <c r="B178" s="286"/>
      <c r="C178" s="287" t="s">
        <v>239</v>
      </c>
      <c r="D178" s="288"/>
      <c r="E178" s="289"/>
      <c r="F178" s="375"/>
      <c r="G178" s="290"/>
      <c r="H178" s="221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/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7"/>
      <c r="BI178" s="207"/>
      <c r="BJ178" s="205"/>
      <c r="BK178" s="205"/>
      <c r="BL178" s="205"/>
      <c r="BM178" s="205"/>
      <c r="BN178" s="205"/>
      <c r="BO178" s="205"/>
      <c r="BP178" s="205"/>
      <c r="BQ178" s="205"/>
      <c r="BR178" s="205"/>
      <c r="BS178" s="205"/>
      <c r="BT178" s="205"/>
      <c r="BU178" s="205"/>
      <c r="BV178" s="205"/>
      <c r="BW178" s="205"/>
      <c r="BX178" s="205"/>
      <c r="BY178" s="205"/>
      <c r="BZ178" s="205"/>
      <c r="CA178" s="205"/>
      <c r="CB178" s="205"/>
      <c r="CC178" s="205"/>
      <c r="CD178" s="205"/>
      <c r="CE178" s="205"/>
      <c r="CF178" s="205"/>
      <c r="CG178" s="205"/>
      <c r="CH178" s="205"/>
      <c r="CI178" s="205"/>
      <c r="CJ178" s="205"/>
      <c r="CK178" s="205"/>
      <c r="CL178" s="205"/>
      <c r="CM178" s="205"/>
      <c r="CN178" s="205"/>
      <c r="CO178" s="205"/>
      <c r="CP178" s="205"/>
      <c r="CQ178" s="205"/>
      <c r="CR178" s="205"/>
      <c r="CS178" s="205"/>
      <c r="CT178" s="205"/>
      <c r="CU178" s="205"/>
      <c r="CV178" s="205"/>
      <c r="CW178" s="205"/>
      <c r="CX178" s="205"/>
      <c r="CY178" s="205"/>
      <c r="CZ178" s="205"/>
      <c r="DA178" s="205"/>
      <c r="DB178" s="205"/>
      <c r="DC178" s="205"/>
      <c r="DD178" s="205"/>
      <c r="DE178" s="205"/>
      <c r="DF178" s="205"/>
      <c r="DG178" s="205"/>
      <c r="DH178" s="205"/>
      <c r="DI178" s="205"/>
      <c r="DJ178" s="205"/>
      <c r="DK178" s="205"/>
      <c r="DL178" s="205"/>
      <c r="DM178" s="205"/>
      <c r="DN178" s="205"/>
      <c r="DO178" s="205"/>
      <c r="DP178" s="205"/>
      <c r="DQ178" s="205"/>
      <c r="DR178" s="205"/>
      <c r="DS178" s="205"/>
      <c r="DT178" s="205"/>
      <c r="DU178" s="205"/>
      <c r="DV178" s="205"/>
      <c r="DW178" s="205"/>
      <c r="DX178" s="205"/>
      <c r="DY178" s="205"/>
      <c r="DZ178" s="205"/>
      <c r="EA178" s="205"/>
      <c r="EB178" s="205"/>
      <c r="EC178" s="205"/>
      <c r="ED178" s="205"/>
      <c r="EE178" s="205"/>
      <c r="EF178" s="205"/>
      <c r="EG178" s="205"/>
      <c r="EH178" s="205"/>
      <c r="EI178" s="205"/>
      <c r="EJ178" s="205"/>
      <c r="EK178" s="205"/>
      <c r="EL178" s="205"/>
      <c r="EM178" s="205"/>
      <c r="EN178" s="205"/>
      <c r="EO178" s="205"/>
      <c r="EP178" s="205"/>
      <c r="EQ178" s="205"/>
      <c r="ER178" s="205"/>
      <c r="ES178" s="205"/>
      <c r="ET178" s="205"/>
      <c r="EU178" s="205"/>
      <c r="EV178" s="205"/>
      <c r="EW178" s="205"/>
      <c r="EX178" s="205"/>
      <c r="EY178" s="205"/>
      <c r="EZ178" s="205"/>
      <c r="FA178" s="205"/>
      <c r="FB178" s="205"/>
      <c r="FC178" s="205"/>
      <c r="FD178" s="205"/>
      <c r="FE178" s="205"/>
      <c r="FF178" s="205"/>
      <c r="FG178" s="205"/>
      <c r="FH178" s="205"/>
      <c r="FI178" s="205"/>
      <c r="FJ178" s="205"/>
      <c r="FK178" s="205"/>
      <c r="FL178" s="205"/>
      <c r="FM178" s="205"/>
      <c r="FN178" s="205"/>
      <c r="FO178" s="205"/>
      <c r="FP178" s="205"/>
      <c r="FQ178" s="205"/>
      <c r="FR178" s="205"/>
      <c r="FS178" s="205"/>
      <c r="FT178" s="205"/>
      <c r="FU178" s="205"/>
      <c r="FV178" s="205"/>
      <c r="FW178" s="205"/>
      <c r="FX178" s="205"/>
      <c r="FY178" s="205"/>
      <c r="FZ178" s="205"/>
      <c r="GA178" s="205"/>
      <c r="GB178" s="205"/>
      <c r="GC178" s="205"/>
      <c r="GD178" s="205"/>
      <c r="GE178" s="205"/>
      <c r="GF178" s="205"/>
      <c r="GG178" s="205"/>
      <c r="GH178" s="205"/>
      <c r="GI178" s="205"/>
      <c r="GJ178" s="205"/>
      <c r="GK178" s="205"/>
      <c r="GL178" s="205"/>
      <c r="GM178" s="205"/>
      <c r="GN178" s="205"/>
      <c r="GO178" s="205"/>
      <c r="GP178" s="205"/>
      <c r="GQ178" s="205"/>
      <c r="GR178" s="205"/>
      <c r="GS178" s="205"/>
      <c r="GT178" s="205"/>
      <c r="GU178" s="205"/>
      <c r="GV178" s="205"/>
      <c r="GW178" s="205"/>
      <c r="GX178" s="205"/>
      <c r="GY178" s="205"/>
      <c r="GZ178" s="205"/>
      <c r="HA178" s="205"/>
      <c r="HB178" s="205"/>
      <c r="HC178" s="205"/>
      <c r="HD178" s="205"/>
      <c r="HE178" s="205"/>
      <c r="HF178" s="205"/>
      <c r="HG178" s="205"/>
      <c r="HH178" s="205"/>
      <c r="HI178" s="205"/>
      <c r="HJ178" s="205"/>
      <c r="HK178" s="205"/>
      <c r="HL178" s="205"/>
      <c r="HM178" s="205"/>
      <c r="HN178" s="205"/>
      <c r="HO178" s="205"/>
      <c r="HP178" s="205"/>
      <c r="HQ178" s="205"/>
      <c r="HR178" s="205"/>
      <c r="HS178" s="205"/>
      <c r="HT178" s="205"/>
      <c r="HU178" s="205"/>
      <c r="HV178" s="205"/>
      <c r="HW178" s="205"/>
      <c r="HX178" s="205"/>
      <c r="HY178" s="205"/>
      <c r="HZ178" s="205"/>
      <c r="IA178" s="205"/>
      <c r="IB178" s="205"/>
      <c r="IC178" s="205"/>
      <c r="ID178" s="205"/>
      <c r="IE178" s="205"/>
      <c r="IF178" s="205"/>
      <c r="IG178" s="205"/>
      <c r="IH178" s="205"/>
      <c r="II178" s="205"/>
      <c r="IJ178" s="205"/>
      <c r="IK178" s="205"/>
      <c r="IL178" s="205"/>
    </row>
    <row r="179" spans="1:251" s="369" customFormat="1" ht="12.75" customHeight="1">
      <c r="A179" s="449" t="s">
        <v>612</v>
      </c>
      <c r="B179" s="450" t="str">
        <f>CONCATENATE("PCM",A179)</f>
        <v>PCM158</v>
      </c>
      <c r="C179" s="444" t="s">
        <v>204</v>
      </c>
      <c r="D179" s="452" t="s">
        <v>203</v>
      </c>
      <c r="E179" s="453">
        <v>40</v>
      </c>
      <c r="F179" s="297"/>
      <c r="G179" s="297">
        <f>E179*F179</f>
        <v>0</v>
      </c>
      <c r="H179" s="368"/>
    </row>
    <row r="180" spans="1:251" s="369" customFormat="1" ht="12.75" customHeight="1">
      <c r="A180" s="449" t="s">
        <v>613</v>
      </c>
      <c r="B180" s="450" t="str">
        <f>CONCATENATE("PCM",A180)</f>
        <v>PCM159</v>
      </c>
      <c r="C180" s="444" t="s">
        <v>205</v>
      </c>
      <c r="D180" s="452" t="s">
        <v>628</v>
      </c>
      <c r="E180" s="453">
        <v>10</v>
      </c>
      <c r="F180" s="297"/>
      <c r="G180" s="297">
        <f>E180*F180</f>
        <v>0</v>
      </c>
      <c r="H180" s="368"/>
    </row>
    <row r="181" spans="1:251" s="369" customFormat="1" ht="12.75" customHeight="1">
      <c r="A181" s="449" t="s">
        <v>614</v>
      </c>
      <c r="B181" s="450" t="str">
        <f>CONCATENATE("PCM",A181)</f>
        <v>PCM160</v>
      </c>
      <c r="C181" s="444" t="s">
        <v>206</v>
      </c>
      <c r="D181" s="452" t="s">
        <v>73</v>
      </c>
      <c r="E181" s="453">
        <v>150</v>
      </c>
      <c r="F181" s="297"/>
      <c r="G181" s="297">
        <f>E181*F181</f>
        <v>0</v>
      </c>
      <c r="H181" s="368"/>
    </row>
    <row r="182" spans="1:251" s="369" customFormat="1" ht="12.75" customHeight="1">
      <c r="A182" s="449" t="s">
        <v>615</v>
      </c>
      <c r="B182" s="450" t="str">
        <f>CONCATENATE("PCM",A182)</f>
        <v>PCM161</v>
      </c>
      <c r="C182" s="444" t="s">
        <v>207</v>
      </c>
      <c r="D182" s="452" t="s">
        <v>628</v>
      </c>
      <c r="E182" s="453">
        <v>13</v>
      </c>
      <c r="F182" s="297"/>
      <c r="G182" s="297">
        <f>E182*F182</f>
        <v>0</v>
      </c>
      <c r="H182" s="368"/>
    </row>
    <row r="183" spans="1:251" s="208" customFormat="1" ht="12.75" customHeight="1">
      <c r="A183" s="285"/>
      <c r="B183" s="286"/>
      <c r="C183" s="287" t="s">
        <v>240</v>
      </c>
      <c r="D183" s="288"/>
      <c r="E183" s="375"/>
      <c r="F183" s="375"/>
      <c r="G183" s="290"/>
      <c r="H183" s="221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/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7"/>
      <c r="BI183" s="207"/>
      <c r="BJ183" s="205"/>
      <c r="BK183" s="205"/>
      <c r="BL183" s="205"/>
      <c r="BM183" s="205"/>
      <c r="BN183" s="205"/>
      <c r="BO183" s="205"/>
      <c r="BP183" s="205"/>
      <c r="BQ183" s="205"/>
      <c r="BR183" s="205"/>
      <c r="BS183" s="205"/>
      <c r="BT183" s="205"/>
      <c r="BU183" s="205"/>
      <c r="BV183" s="205"/>
      <c r="BW183" s="205"/>
      <c r="BX183" s="205"/>
      <c r="BY183" s="205"/>
      <c r="BZ183" s="205"/>
      <c r="CA183" s="205"/>
      <c r="CB183" s="205"/>
      <c r="CC183" s="205"/>
      <c r="CD183" s="205"/>
      <c r="CE183" s="205"/>
      <c r="CF183" s="205"/>
      <c r="CG183" s="205"/>
      <c r="CH183" s="205"/>
      <c r="CI183" s="205"/>
      <c r="CJ183" s="205"/>
      <c r="CK183" s="205"/>
      <c r="CL183" s="205"/>
      <c r="CM183" s="205"/>
      <c r="CN183" s="205"/>
      <c r="CO183" s="205"/>
      <c r="CP183" s="205"/>
      <c r="CQ183" s="205"/>
      <c r="CR183" s="205"/>
      <c r="CS183" s="205"/>
      <c r="CT183" s="205"/>
      <c r="CU183" s="205"/>
      <c r="CV183" s="205"/>
      <c r="CW183" s="205"/>
      <c r="CX183" s="205"/>
      <c r="CY183" s="205"/>
      <c r="CZ183" s="205"/>
      <c r="DA183" s="205"/>
      <c r="DB183" s="205"/>
      <c r="DC183" s="205"/>
      <c r="DD183" s="205"/>
      <c r="DE183" s="205"/>
      <c r="DF183" s="205"/>
      <c r="DG183" s="205"/>
      <c r="DH183" s="205"/>
      <c r="DI183" s="205"/>
      <c r="DJ183" s="205"/>
      <c r="DK183" s="205"/>
      <c r="DL183" s="205"/>
      <c r="DM183" s="205"/>
      <c r="DN183" s="205"/>
      <c r="DO183" s="205"/>
      <c r="DP183" s="205"/>
      <c r="DQ183" s="205"/>
      <c r="DR183" s="205"/>
      <c r="DS183" s="205"/>
      <c r="DT183" s="205"/>
      <c r="DU183" s="205"/>
      <c r="DV183" s="205"/>
      <c r="DW183" s="205"/>
      <c r="DX183" s="205"/>
      <c r="DY183" s="205"/>
      <c r="DZ183" s="205"/>
      <c r="EA183" s="205"/>
      <c r="EB183" s="205"/>
      <c r="EC183" s="205"/>
      <c r="ED183" s="205"/>
      <c r="EE183" s="205"/>
      <c r="EF183" s="205"/>
      <c r="EG183" s="205"/>
      <c r="EH183" s="205"/>
      <c r="EI183" s="205"/>
      <c r="EJ183" s="205"/>
      <c r="EK183" s="205"/>
      <c r="EL183" s="205"/>
      <c r="EM183" s="205"/>
      <c r="EN183" s="205"/>
      <c r="EO183" s="205"/>
      <c r="EP183" s="205"/>
      <c r="EQ183" s="205"/>
      <c r="ER183" s="205"/>
      <c r="ES183" s="205"/>
      <c r="ET183" s="205"/>
      <c r="EU183" s="205"/>
      <c r="EV183" s="205"/>
      <c r="EW183" s="205"/>
      <c r="EX183" s="205"/>
      <c r="EY183" s="205"/>
      <c r="EZ183" s="205"/>
      <c r="FA183" s="205"/>
      <c r="FB183" s="205"/>
      <c r="FC183" s="205"/>
      <c r="FD183" s="205"/>
      <c r="FE183" s="205"/>
      <c r="FF183" s="205"/>
      <c r="FG183" s="205"/>
      <c r="FH183" s="205"/>
      <c r="FI183" s="205"/>
      <c r="FJ183" s="205"/>
      <c r="FK183" s="205"/>
      <c r="FL183" s="205"/>
      <c r="FM183" s="205"/>
      <c r="FN183" s="205"/>
      <c r="FO183" s="205"/>
      <c r="FP183" s="205"/>
      <c r="FQ183" s="205"/>
      <c r="FR183" s="205"/>
      <c r="FS183" s="205"/>
      <c r="FT183" s="205"/>
      <c r="FU183" s="205"/>
      <c r="FV183" s="205"/>
      <c r="FW183" s="205"/>
      <c r="FX183" s="205"/>
      <c r="FY183" s="205"/>
      <c r="FZ183" s="205"/>
      <c r="GA183" s="205"/>
      <c r="GB183" s="205"/>
      <c r="GC183" s="205"/>
      <c r="GD183" s="205"/>
      <c r="GE183" s="205"/>
      <c r="GF183" s="205"/>
      <c r="GG183" s="205"/>
      <c r="GH183" s="205"/>
      <c r="GI183" s="205"/>
      <c r="GJ183" s="205"/>
      <c r="GK183" s="205"/>
      <c r="GL183" s="205"/>
      <c r="GM183" s="205"/>
      <c r="GN183" s="205"/>
      <c r="GO183" s="205"/>
      <c r="GP183" s="205"/>
      <c r="GQ183" s="205"/>
      <c r="GR183" s="205"/>
      <c r="GS183" s="205"/>
      <c r="GT183" s="205"/>
      <c r="GU183" s="205"/>
      <c r="GV183" s="205"/>
      <c r="GW183" s="205"/>
      <c r="GX183" s="205"/>
      <c r="GY183" s="205"/>
      <c r="GZ183" s="205"/>
      <c r="HA183" s="205"/>
      <c r="HB183" s="205"/>
      <c r="HC183" s="205"/>
      <c r="HD183" s="205"/>
      <c r="HE183" s="205"/>
      <c r="HF183" s="205"/>
      <c r="HG183" s="205"/>
      <c r="HH183" s="205"/>
      <c r="HI183" s="205"/>
      <c r="HJ183" s="205"/>
      <c r="HK183" s="205"/>
      <c r="HL183" s="205"/>
      <c r="HM183" s="205"/>
      <c r="HN183" s="205"/>
      <c r="HO183" s="205"/>
      <c r="HP183" s="205"/>
      <c r="HQ183" s="205"/>
      <c r="HR183" s="205"/>
      <c r="HS183" s="205"/>
      <c r="HT183" s="205"/>
      <c r="HU183" s="205"/>
      <c r="HV183" s="205"/>
      <c r="HW183" s="205"/>
      <c r="HX183" s="205"/>
      <c r="HY183" s="205"/>
      <c r="HZ183" s="205"/>
      <c r="IA183" s="205"/>
      <c r="IB183" s="205"/>
      <c r="IC183" s="205"/>
      <c r="ID183" s="205"/>
      <c r="IE183" s="205"/>
      <c r="IF183" s="205"/>
      <c r="IG183" s="205"/>
      <c r="IH183" s="205"/>
      <c r="II183" s="205"/>
      <c r="IJ183" s="205"/>
      <c r="IK183" s="205"/>
      <c r="IL183" s="205"/>
    </row>
    <row r="184" spans="1:251" s="369" customFormat="1" ht="22.5">
      <c r="A184" s="449" t="s">
        <v>616</v>
      </c>
      <c r="B184" s="450" t="str">
        <f>CONCATENATE("PCM",A184)</f>
        <v>PCM162</v>
      </c>
      <c r="C184" s="444" t="s">
        <v>208</v>
      </c>
      <c r="D184" s="452" t="s">
        <v>628</v>
      </c>
      <c r="E184" s="453">
        <v>5</v>
      </c>
      <c r="F184" s="297"/>
      <c r="G184" s="297">
        <f>E184*F184</f>
        <v>0</v>
      </c>
      <c r="H184" s="368"/>
    </row>
    <row r="185" spans="1:251" s="198" customFormat="1">
      <c r="A185" s="200"/>
      <c r="B185" s="201"/>
      <c r="C185" s="171" t="s">
        <v>84</v>
      </c>
      <c r="D185" s="172"/>
      <c r="E185" s="173"/>
      <c r="F185" s="374"/>
      <c r="G185" s="182"/>
      <c r="H185" s="219"/>
    </row>
    <row r="186" spans="1:251" s="253" customFormat="1">
      <c r="A186" s="257" t="s">
        <v>629</v>
      </c>
      <c r="B186" s="258" t="str">
        <f t="shared" ref="B186:B197" si="16">CONCATENATE("PCO",A186)</f>
        <v>PCO163</v>
      </c>
      <c r="C186" s="300" t="s">
        <v>275</v>
      </c>
      <c r="D186" s="195" t="s">
        <v>203</v>
      </c>
      <c r="E186" s="294">
        <v>10</v>
      </c>
      <c r="F186" s="376"/>
      <c r="G186" s="260">
        <f t="shared" ref="G186:G197" si="17">E186*F186</f>
        <v>0</v>
      </c>
      <c r="H186" s="254"/>
      <c r="I186" s="255"/>
      <c r="J186" s="255"/>
      <c r="K186" s="255"/>
      <c r="L186" s="255"/>
      <c r="M186" s="255"/>
      <c r="N186" s="255"/>
      <c r="O186" s="255"/>
      <c r="P186" s="255"/>
      <c r="Q186" s="255"/>
      <c r="R186" s="255"/>
      <c r="S186" s="255"/>
      <c r="T186" s="255"/>
      <c r="U186" s="255"/>
      <c r="V186" s="255"/>
      <c r="W186" s="255"/>
      <c r="X186" s="255"/>
      <c r="Y186" s="255"/>
      <c r="Z186" s="255"/>
      <c r="AA186" s="255"/>
      <c r="AB186" s="255"/>
      <c r="AC186" s="255"/>
      <c r="AD186" s="255"/>
      <c r="AE186" s="255"/>
      <c r="AF186" s="255"/>
      <c r="AG186" s="255"/>
      <c r="AH186" s="255"/>
      <c r="AI186" s="255"/>
      <c r="AJ186" s="255"/>
      <c r="AK186" s="255"/>
      <c r="AL186" s="255"/>
      <c r="AM186" s="255"/>
      <c r="AN186" s="255"/>
      <c r="AO186" s="255"/>
      <c r="AP186" s="255"/>
      <c r="AQ186" s="255"/>
      <c r="AR186" s="255"/>
      <c r="AS186" s="255"/>
      <c r="AT186" s="255"/>
      <c r="AU186" s="255"/>
      <c r="AV186" s="255"/>
      <c r="AW186" s="255"/>
      <c r="AX186" s="255"/>
      <c r="AY186" s="255"/>
      <c r="AZ186" s="255"/>
      <c r="BA186" s="255"/>
      <c r="BB186" s="255"/>
      <c r="BC186" s="255"/>
      <c r="BD186" s="255"/>
      <c r="BE186" s="255"/>
      <c r="BF186" s="255"/>
      <c r="BG186" s="255"/>
      <c r="BH186" s="256"/>
      <c r="BI186" s="256"/>
      <c r="BJ186" s="255"/>
      <c r="BK186" s="255"/>
      <c r="BL186" s="255"/>
      <c r="BM186" s="255"/>
      <c r="BN186" s="255"/>
      <c r="BO186" s="255"/>
      <c r="BP186" s="255"/>
      <c r="BQ186" s="255"/>
      <c r="BR186" s="255"/>
      <c r="BS186" s="255"/>
      <c r="BT186" s="255"/>
      <c r="BU186" s="255"/>
      <c r="BV186" s="255"/>
      <c r="BW186" s="255"/>
      <c r="BX186" s="255"/>
      <c r="BY186" s="255"/>
      <c r="BZ186" s="255"/>
      <c r="CA186" s="255"/>
      <c r="CB186" s="255"/>
      <c r="CC186" s="255"/>
      <c r="CD186" s="255"/>
      <c r="CE186" s="255"/>
      <c r="CF186" s="255"/>
      <c r="CG186" s="255"/>
      <c r="CH186" s="255"/>
      <c r="CI186" s="255"/>
      <c r="CJ186" s="255"/>
      <c r="CK186" s="255"/>
      <c r="CL186" s="255"/>
      <c r="CM186" s="255"/>
      <c r="CN186" s="255"/>
      <c r="CO186" s="255"/>
      <c r="CP186" s="255"/>
      <c r="CQ186" s="255"/>
      <c r="CR186" s="255"/>
      <c r="CS186" s="255"/>
      <c r="CT186" s="255"/>
      <c r="CU186" s="255"/>
      <c r="CV186" s="255"/>
      <c r="CW186" s="255"/>
      <c r="CX186" s="255"/>
      <c r="CY186" s="255"/>
      <c r="CZ186" s="255"/>
      <c r="DA186" s="255"/>
      <c r="DB186" s="255"/>
      <c r="DC186" s="255"/>
      <c r="DD186" s="255"/>
      <c r="DE186" s="255"/>
      <c r="DF186" s="255"/>
      <c r="DG186" s="255"/>
      <c r="DH186" s="255"/>
      <c r="DI186" s="255"/>
      <c r="DJ186" s="255"/>
      <c r="DK186" s="255"/>
      <c r="DL186" s="255"/>
      <c r="DM186" s="255"/>
      <c r="DN186" s="255"/>
      <c r="DO186" s="255"/>
      <c r="DP186" s="255"/>
      <c r="DQ186" s="255"/>
      <c r="DR186" s="255"/>
      <c r="DS186" s="255"/>
      <c r="DT186" s="255"/>
      <c r="DU186" s="255"/>
      <c r="DV186" s="255"/>
      <c r="DW186" s="255"/>
      <c r="DX186" s="255"/>
      <c r="DY186" s="255"/>
      <c r="DZ186" s="255"/>
      <c r="EA186" s="255"/>
      <c r="EB186" s="255"/>
      <c r="EC186" s="255"/>
      <c r="ED186" s="255"/>
      <c r="EE186" s="255"/>
      <c r="EF186" s="255"/>
      <c r="EG186" s="255"/>
      <c r="EH186" s="255"/>
      <c r="EI186" s="255"/>
      <c r="EJ186" s="255"/>
      <c r="EK186" s="255"/>
      <c r="EL186" s="255"/>
      <c r="EM186" s="255"/>
      <c r="EN186" s="255"/>
      <c r="EO186" s="255"/>
      <c r="EP186" s="255"/>
      <c r="EQ186" s="255"/>
      <c r="ER186" s="255"/>
      <c r="ES186" s="255"/>
      <c r="ET186" s="255"/>
      <c r="EU186" s="255"/>
      <c r="EV186" s="255"/>
      <c r="EW186" s="255"/>
      <c r="EX186" s="255"/>
      <c r="EY186" s="255"/>
      <c r="EZ186" s="255"/>
      <c r="FA186" s="255"/>
      <c r="FB186" s="255"/>
      <c r="FC186" s="255"/>
      <c r="FD186" s="255"/>
      <c r="FE186" s="255"/>
      <c r="FF186" s="255"/>
      <c r="FG186" s="255"/>
      <c r="FH186" s="255"/>
      <c r="FI186" s="255"/>
      <c r="FJ186" s="255"/>
      <c r="FK186" s="255"/>
      <c r="FL186" s="255"/>
      <c r="FM186" s="255"/>
      <c r="FN186" s="255"/>
      <c r="FO186" s="255"/>
      <c r="FP186" s="255"/>
      <c r="FQ186" s="255"/>
      <c r="FR186" s="255"/>
      <c r="FS186" s="255"/>
      <c r="FT186" s="255"/>
      <c r="FU186" s="255"/>
      <c r="FV186" s="255"/>
      <c r="FW186" s="255"/>
      <c r="FX186" s="255"/>
      <c r="FY186" s="255"/>
      <c r="FZ186" s="255"/>
      <c r="GA186" s="255"/>
      <c r="GB186" s="255"/>
      <c r="GC186" s="255"/>
      <c r="GD186" s="255"/>
      <c r="GE186" s="255"/>
      <c r="GF186" s="255"/>
      <c r="GG186" s="255"/>
      <c r="GH186" s="255"/>
      <c r="GI186" s="255"/>
      <c r="GJ186" s="255"/>
      <c r="GK186" s="255"/>
      <c r="GL186" s="255"/>
      <c r="GM186" s="255"/>
      <c r="GN186" s="255"/>
      <c r="GO186" s="255"/>
      <c r="GP186" s="255"/>
      <c r="GQ186" s="255"/>
      <c r="GR186" s="255"/>
      <c r="GS186" s="255"/>
      <c r="GT186" s="255"/>
      <c r="GU186" s="255"/>
      <c r="GV186" s="255"/>
      <c r="GW186" s="255"/>
      <c r="GX186" s="255"/>
      <c r="GY186" s="255"/>
      <c r="GZ186" s="255"/>
      <c r="HA186" s="255"/>
      <c r="HB186" s="255"/>
      <c r="HC186" s="255"/>
      <c r="HD186" s="255"/>
      <c r="HE186" s="255"/>
      <c r="HF186" s="255"/>
      <c r="HG186" s="255"/>
      <c r="HH186" s="255"/>
      <c r="HI186" s="255"/>
      <c r="HJ186" s="255"/>
      <c r="HK186" s="255"/>
      <c r="HL186" s="255"/>
      <c r="HM186" s="255"/>
      <c r="HN186" s="255"/>
      <c r="HO186" s="255"/>
      <c r="HP186" s="255"/>
      <c r="HQ186" s="255"/>
      <c r="HR186" s="255"/>
      <c r="HS186" s="255"/>
      <c r="HT186" s="255"/>
      <c r="HU186" s="255"/>
      <c r="HV186" s="255"/>
      <c r="HW186" s="255"/>
      <c r="HX186" s="255"/>
      <c r="HY186" s="255"/>
      <c r="HZ186" s="255"/>
      <c r="IA186" s="255"/>
      <c r="IB186" s="255"/>
      <c r="IC186" s="255"/>
      <c r="ID186" s="255"/>
      <c r="IE186" s="255"/>
      <c r="IF186" s="255"/>
      <c r="IG186" s="255"/>
      <c r="IH186" s="255"/>
      <c r="II186" s="255"/>
      <c r="IJ186" s="255"/>
      <c r="IK186" s="255"/>
      <c r="IL186" s="255"/>
    </row>
    <row r="187" spans="1:251" s="253" customFormat="1">
      <c r="A187" s="257" t="s">
        <v>630</v>
      </c>
      <c r="B187" s="258" t="str">
        <f t="shared" si="16"/>
        <v>PCO164</v>
      </c>
      <c r="C187" s="300" t="s">
        <v>83</v>
      </c>
      <c r="D187" s="195" t="s">
        <v>203</v>
      </c>
      <c r="E187" s="294">
        <v>8</v>
      </c>
      <c r="F187" s="376"/>
      <c r="G187" s="260">
        <f t="shared" si="17"/>
        <v>0</v>
      </c>
      <c r="H187" s="254"/>
      <c r="I187" s="255"/>
      <c r="J187" s="255"/>
      <c r="K187" s="255"/>
      <c r="L187" s="255"/>
      <c r="M187" s="255"/>
      <c r="N187" s="255"/>
      <c r="O187" s="255"/>
      <c r="P187" s="255"/>
      <c r="Q187" s="255"/>
      <c r="R187" s="255"/>
      <c r="S187" s="255"/>
      <c r="T187" s="255"/>
      <c r="U187" s="255"/>
      <c r="V187" s="255"/>
      <c r="W187" s="255"/>
      <c r="X187" s="255"/>
      <c r="Y187" s="255"/>
      <c r="Z187" s="255"/>
      <c r="AA187" s="255"/>
      <c r="AB187" s="255"/>
      <c r="AC187" s="255"/>
      <c r="AD187" s="255"/>
      <c r="AE187" s="255"/>
      <c r="AF187" s="255"/>
      <c r="AG187" s="255"/>
      <c r="AH187" s="255"/>
      <c r="AI187" s="255"/>
      <c r="AJ187" s="255"/>
      <c r="AK187" s="255"/>
      <c r="AL187" s="255"/>
      <c r="AM187" s="255"/>
      <c r="AN187" s="255"/>
      <c r="AO187" s="255"/>
      <c r="AP187" s="255"/>
      <c r="AQ187" s="255"/>
      <c r="AR187" s="255"/>
      <c r="AS187" s="255"/>
      <c r="AT187" s="255"/>
      <c r="AU187" s="255"/>
      <c r="AV187" s="255"/>
      <c r="AW187" s="255"/>
      <c r="AX187" s="255"/>
      <c r="AY187" s="255"/>
      <c r="AZ187" s="255"/>
      <c r="BA187" s="255"/>
      <c r="BB187" s="255"/>
      <c r="BC187" s="255"/>
      <c r="BD187" s="255"/>
      <c r="BE187" s="255"/>
      <c r="BF187" s="255"/>
      <c r="BG187" s="255"/>
      <c r="BH187" s="256"/>
      <c r="BI187" s="256"/>
      <c r="BJ187" s="255"/>
      <c r="BK187" s="255"/>
      <c r="BL187" s="255"/>
      <c r="BM187" s="255"/>
      <c r="BN187" s="255"/>
      <c r="BO187" s="255"/>
      <c r="BP187" s="255"/>
      <c r="BQ187" s="255"/>
      <c r="BR187" s="255"/>
      <c r="BS187" s="255"/>
      <c r="BT187" s="255"/>
      <c r="BU187" s="255"/>
      <c r="BV187" s="255"/>
      <c r="BW187" s="255"/>
      <c r="BX187" s="255"/>
      <c r="BY187" s="255"/>
      <c r="BZ187" s="255"/>
      <c r="CA187" s="255"/>
      <c r="CB187" s="255"/>
      <c r="CC187" s="255"/>
      <c r="CD187" s="255"/>
      <c r="CE187" s="255"/>
      <c r="CF187" s="255"/>
      <c r="CG187" s="255"/>
      <c r="CH187" s="255"/>
      <c r="CI187" s="255"/>
      <c r="CJ187" s="255"/>
      <c r="CK187" s="255"/>
      <c r="CL187" s="255"/>
      <c r="CM187" s="255"/>
      <c r="CN187" s="255"/>
      <c r="CO187" s="255"/>
      <c r="CP187" s="255"/>
      <c r="CQ187" s="255"/>
      <c r="CR187" s="255"/>
      <c r="CS187" s="255"/>
      <c r="CT187" s="255"/>
      <c r="CU187" s="255"/>
      <c r="CV187" s="255"/>
      <c r="CW187" s="255"/>
      <c r="CX187" s="255"/>
      <c r="CY187" s="255"/>
      <c r="CZ187" s="255"/>
      <c r="DA187" s="255"/>
      <c r="DB187" s="255"/>
      <c r="DC187" s="255"/>
      <c r="DD187" s="255"/>
      <c r="DE187" s="255"/>
      <c r="DF187" s="255"/>
      <c r="DG187" s="255"/>
      <c r="DH187" s="255"/>
      <c r="DI187" s="255"/>
      <c r="DJ187" s="255"/>
      <c r="DK187" s="255"/>
      <c r="DL187" s="255"/>
      <c r="DM187" s="255"/>
      <c r="DN187" s="255"/>
      <c r="DO187" s="255"/>
      <c r="DP187" s="255"/>
      <c r="DQ187" s="255"/>
      <c r="DR187" s="255"/>
      <c r="DS187" s="255"/>
      <c r="DT187" s="255"/>
      <c r="DU187" s="255"/>
      <c r="DV187" s="255"/>
      <c r="DW187" s="255"/>
      <c r="DX187" s="255"/>
      <c r="DY187" s="255"/>
      <c r="DZ187" s="255"/>
      <c r="EA187" s="255"/>
      <c r="EB187" s="255"/>
      <c r="EC187" s="255"/>
      <c r="ED187" s="255"/>
      <c r="EE187" s="255"/>
      <c r="EF187" s="255"/>
      <c r="EG187" s="255"/>
      <c r="EH187" s="255"/>
      <c r="EI187" s="255"/>
      <c r="EJ187" s="255"/>
      <c r="EK187" s="255"/>
      <c r="EL187" s="255"/>
      <c r="EM187" s="255"/>
      <c r="EN187" s="255"/>
      <c r="EO187" s="255"/>
      <c r="EP187" s="255"/>
      <c r="EQ187" s="255"/>
      <c r="ER187" s="255"/>
      <c r="ES187" s="255"/>
      <c r="ET187" s="255"/>
      <c r="EU187" s="255"/>
      <c r="EV187" s="255"/>
      <c r="EW187" s="255"/>
      <c r="EX187" s="255"/>
      <c r="EY187" s="255"/>
      <c r="EZ187" s="255"/>
      <c r="FA187" s="255"/>
      <c r="FB187" s="255"/>
      <c r="FC187" s="255"/>
      <c r="FD187" s="255"/>
      <c r="FE187" s="255"/>
      <c r="FF187" s="255"/>
      <c r="FG187" s="255"/>
      <c r="FH187" s="255"/>
      <c r="FI187" s="255"/>
      <c r="FJ187" s="255"/>
      <c r="FK187" s="255"/>
      <c r="FL187" s="255"/>
      <c r="FM187" s="255"/>
      <c r="FN187" s="255"/>
      <c r="FO187" s="255"/>
      <c r="FP187" s="255"/>
      <c r="FQ187" s="255"/>
      <c r="FR187" s="255"/>
      <c r="FS187" s="255"/>
      <c r="FT187" s="255"/>
      <c r="FU187" s="255"/>
      <c r="FV187" s="255"/>
      <c r="FW187" s="255"/>
      <c r="FX187" s="255"/>
      <c r="FY187" s="255"/>
      <c r="FZ187" s="255"/>
      <c r="GA187" s="255"/>
      <c r="GB187" s="255"/>
      <c r="GC187" s="255"/>
      <c r="GD187" s="255"/>
      <c r="GE187" s="255"/>
      <c r="GF187" s="255"/>
      <c r="GG187" s="255"/>
      <c r="GH187" s="255"/>
      <c r="GI187" s="255"/>
      <c r="GJ187" s="255"/>
      <c r="GK187" s="255"/>
      <c r="GL187" s="255"/>
      <c r="GM187" s="255"/>
      <c r="GN187" s="255"/>
      <c r="GO187" s="255"/>
      <c r="GP187" s="255"/>
      <c r="GQ187" s="255"/>
      <c r="GR187" s="255"/>
      <c r="GS187" s="255"/>
      <c r="GT187" s="255"/>
      <c r="GU187" s="255"/>
      <c r="GV187" s="255"/>
      <c r="GW187" s="255"/>
      <c r="GX187" s="255"/>
      <c r="GY187" s="255"/>
      <c r="GZ187" s="255"/>
      <c r="HA187" s="255"/>
      <c r="HB187" s="255"/>
      <c r="HC187" s="255"/>
      <c r="HD187" s="255"/>
      <c r="HE187" s="255"/>
      <c r="HF187" s="255"/>
      <c r="HG187" s="255"/>
      <c r="HH187" s="255"/>
      <c r="HI187" s="255"/>
      <c r="HJ187" s="255"/>
      <c r="HK187" s="255"/>
      <c r="HL187" s="255"/>
      <c r="HM187" s="255"/>
      <c r="HN187" s="255"/>
      <c r="HO187" s="255"/>
      <c r="HP187" s="255"/>
      <c r="HQ187" s="255"/>
      <c r="HR187" s="255"/>
      <c r="HS187" s="255"/>
      <c r="HT187" s="255"/>
      <c r="HU187" s="255"/>
      <c r="HV187" s="255"/>
      <c r="HW187" s="255"/>
      <c r="HX187" s="255"/>
      <c r="HY187" s="255"/>
      <c r="HZ187" s="255"/>
      <c r="IA187" s="255"/>
      <c r="IB187" s="255"/>
      <c r="IC187" s="255"/>
      <c r="ID187" s="255"/>
      <c r="IE187" s="255"/>
      <c r="IF187" s="255"/>
      <c r="IG187" s="255"/>
      <c r="IH187" s="255"/>
      <c r="II187" s="255"/>
      <c r="IJ187" s="255"/>
      <c r="IK187" s="255"/>
      <c r="IL187" s="255"/>
    </row>
    <row r="188" spans="1:251" s="253" customFormat="1">
      <c r="A188" s="257" t="s">
        <v>631</v>
      </c>
      <c r="B188" s="258" t="str">
        <f t="shared" si="16"/>
        <v>PCO165</v>
      </c>
      <c r="C188" s="300" t="s">
        <v>76</v>
      </c>
      <c r="D188" s="195" t="s">
        <v>203</v>
      </c>
      <c r="E188" s="294">
        <v>8</v>
      </c>
      <c r="F188" s="376"/>
      <c r="G188" s="260">
        <f t="shared" si="17"/>
        <v>0</v>
      </c>
      <c r="H188" s="254"/>
      <c r="I188" s="255"/>
      <c r="J188" s="255"/>
      <c r="K188" s="255"/>
      <c r="L188" s="255"/>
      <c r="M188" s="255"/>
      <c r="N188" s="255"/>
      <c r="O188" s="255"/>
      <c r="P188" s="255"/>
      <c r="Q188" s="255"/>
      <c r="R188" s="255"/>
      <c r="S188" s="255"/>
      <c r="T188" s="255"/>
      <c r="U188" s="255"/>
      <c r="V188" s="255"/>
      <c r="W188" s="255"/>
      <c r="X188" s="255"/>
      <c r="Y188" s="255"/>
      <c r="Z188" s="255"/>
      <c r="AA188" s="255"/>
      <c r="AB188" s="255"/>
      <c r="AC188" s="255"/>
      <c r="AD188" s="255"/>
      <c r="AE188" s="255"/>
      <c r="AF188" s="255"/>
      <c r="AG188" s="255"/>
      <c r="AH188" s="255"/>
      <c r="AI188" s="255"/>
      <c r="AJ188" s="255"/>
      <c r="AK188" s="255"/>
      <c r="AL188" s="255"/>
      <c r="AM188" s="255"/>
      <c r="AN188" s="255"/>
      <c r="AO188" s="255"/>
      <c r="AP188" s="255"/>
      <c r="AQ188" s="255"/>
      <c r="AR188" s="255"/>
      <c r="AS188" s="255"/>
      <c r="AT188" s="255"/>
      <c r="AU188" s="255"/>
      <c r="AV188" s="255"/>
      <c r="AW188" s="255"/>
      <c r="AX188" s="255"/>
      <c r="AY188" s="255"/>
      <c r="AZ188" s="255"/>
      <c r="BA188" s="255"/>
      <c r="BB188" s="255"/>
      <c r="BC188" s="255"/>
      <c r="BD188" s="255"/>
      <c r="BE188" s="255"/>
      <c r="BF188" s="255"/>
      <c r="BG188" s="255"/>
      <c r="BH188" s="256"/>
      <c r="BI188" s="256"/>
      <c r="BJ188" s="255"/>
      <c r="BK188" s="255"/>
      <c r="BL188" s="255"/>
      <c r="BM188" s="255"/>
      <c r="BN188" s="255"/>
      <c r="BO188" s="255"/>
      <c r="BP188" s="255"/>
      <c r="BQ188" s="255"/>
      <c r="BR188" s="255"/>
      <c r="BS188" s="255"/>
      <c r="BT188" s="255"/>
      <c r="BU188" s="255"/>
      <c r="BV188" s="255"/>
      <c r="BW188" s="255"/>
      <c r="BX188" s="255"/>
      <c r="BY188" s="255"/>
      <c r="BZ188" s="255"/>
      <c r="CA188" s="255"/>
      <c r="CB188" s="255"/>
      <c r="CC188" s="255"/>
      <c r="CD188" s="255"/>
      <c r="CE188" s="255"/>
      <c r="CF188" s="255"/>
      <c r="CG188" s="255"/>
      <c r="CH188" s="255"/>
      <c r="CI188" s="255"/>
      <c r="CJ188" s="255"/>
      <c r="CK188" s="255"/>
      <c r="CL188" s="255"/>
      <c r="CM188" s="255"/>
      <c r="CN188" s="255"/>
      <c r="CO188" s="255"/>
      <c r="CP188" s="255"/>
      <c r="CQ188" s="255"/>
      <c r="CR188" s="255"/>
      <c r="CS188" s="255"/>
      <c r="CT188" s="255"/>
      <c r="CU188" s="255"/>
      <c r="CV188" s="255"/>
      <c r="CW188" s="255"/>
      <c r="CX188" s="255"/>
      <c r="CY188" s="255"/>
      <c r="CZ188" s="255"/>
      <c r="DA188" s="255"/>
      <c r="DB188" s="255"/>
      <c r="DC188" s="255"/>
      <c r="DD188" s="255"/>
      <c r="DE188" s="255"/>
      <c r="DF188" s="255"/>
      <c r="DG188" s="255"/>
      <c r="DH188" s="255"/>
      <c r="DI188" s="255"/>
      <c r="DJ188" s="255"/>
      <c r="DK188" s="255"/>
      <c r="DL188" s="255"/>
      <c r="DM188" s="255"/>
      <c r="DN188" s="255"/>
      <c r="DO188" s="255"/>
      <c r="DP188" s="255"/>
      <c r="DQ188" s="255"/>
      <c r="DR188" s="255"/>
      <c r="DS188" s="255"/>
      <c r="DT188" s="255"/>
      <c r="DU188" s="255"/>
      <c r="DV188" s="255"/>
      <c r="DW188" s="255"/>
      <c r="DX188" s="255"/>
      <c r="DY188" s="255"/>
      <c r="DZ188" s="255"/>
      <c r="EA188" s="255"/>
      <c r="EB188" s="255"/>
      <c r="EC188" s="255"/>
      <c r="ED188" s="255"/>
      <c r="EE188" s="255"/>
      <c r="EF188" s="255"/>
      <c r="EG188" s="255"/>
      <c r="EH188" s="255"/>
      <c r="EI188" s="255"/>
      <c r="EJ188" s="255"/>
      <c r="EK188" s="255"/>
      <c r="EL188" s="255"/>
      <c r="EM188" s="255"/>
      <c r="EN188" s="255"/>
      <c r="EO188" s="255"/>
      <c r="EP188" s="255"/>
      <c r="EQ188" s="255"/>
      <c r="ER188" s="255"/>
      <c r="ES188" s="255"/>
      <c r="ET188" s="255"/>
      <c r="EU188" s="255"/>
      <c r="EV188" s="255"/>
      <c r="EW188" s="255"/>
      <c r="EX188" s="255"/>
      <c r="EY188" s="255"/>
      <c r="EZ188" s="255"/>
      <c r="FA188" s="255"/>
      <c r="FB188" s="255"/>
      <c r="FC188" s="255"/>
      <c r="FD188" s="255"/>
      <c r="FE188" s="255"/>
      <c r="FF188" s="255"/>
      <c r="FG188" s="255"/>
      <c r="FH188" s="255"/>
      <c r="FI188" s="255"/>
      <c r="FJ188" s="255"/>
      <c r="FK188" s="255"/>
      <c r="FL188" s="255"/>
      <c r="FM188" s="255"/>
      <c r="FN188" s="255"/>
      <c r="FO188" s="255"/>
      <c r="FP188" s="255"/>
      <c r="FQ188" s="255"/>
      <c r="FR188" s="255"/>
      <c r="FS188" s="255"/>
      <c r="FT188" s="255"/>
      <c r="FU188" s="255"/>
      <c r="FV188" s="255"/>
      <c r="FW188" s="255"/>
      <c r="FX188" s="255"/>
      <c r="FY188" s="255"/>
      <c r="FZ188" s="255"/>
      <c r="GA188" s="255"/>
      <c r="GB188" s="255"/>
      <c r="GC188" s="255"/>
      <c r="GD188" s="255"/>
      <c r="GE188" s="255"/>
      <c r="GF188" s="255"/>
      <c r="GG188" s="255"/>
      <c r="GH188" s="255"/>
      <c r="GI188" s="255"/>
      <c r="GJ188" s="255"/>
      <c r="GK188" s="255"/>
      <c r="GL188" s="255"/>
      <c r="GM188" s="255"/>
      <c r="GN188" s="255"/>
      <c r="GO188" s="255"/>
      <c r="GP188" s="255"/>
      <c r="GQ188" s="255"/>
      <c r="GR188" s="255"/>
      <c r="GS188" s="255"/>
      <c r="GT188" s="255"/>
      <c r="GU188" s="255"/>
      <c r="GV188" s="255"/>
      <c r="GW188" s="255"/>
      <c r="GX188" s="255"/>
      <c r="GY188" s="255"/>
      <c r="GZ188" s="255"/>
      <c r="HA188" s="255"/>
      <c r="HB188" s="255"/>
      <c r="HC188" s="255"/>
      <c r="HD188" s="255"/>
      <c r="HE188" s="255"/>
      <c r="HF188" s="255"/>
      <c r="HG188" s="255"/>
      <c r="HH188" s="255"/>
      <c r="HI188" s="255"/>
      <c r="HJ188" s="255"/>
      <c r="HK188" s="255"/>
      <c r="HL188" s="255"/>
      <c r="HM188" s="255"/>
      <c r="HN188" s="255"/>
      <c r="HO188" s="255"/>
      <c r="HP188" s="255"/>
      <c r="HQ188" s="255"/>
      <c r="HR188" s="255"/>
      <c r="HS188" s="255"/>
      <c r="HT188" s="255"/>
      <c r="HU188" s="255"/>
      <c r="HV188" s="255"/>
      <c r="HW188" s="255"/>
      <c r="HX188" s="255"/>
      <c r="HY188" s="255"/>
      <c r="HZ188" s="255"/>
      <c r="IA188" s="255"/>
      <c r="IB188" s="255"/>
      <c r="IC188" s="255"/>
      <c r="ID188" s="255"/>
      <c r="IE188" s="255"/>
      <c r="IF188" s="255"/>
      <c r="IG188" s="255"/>
      <c r="IH188" s="255"/>
      <c r="II188" s="255"/>
      <c r="IJ188" s="255"/>
      <c r="IK188" s="255"/>
      <c r="IL188" s="255"/>
    </row>
    <row r="189" spans="1:251" s="253" customFormat="1">
      <c r="A189" s="257" t="s">
        <v>632</v>
      </c>
      <c r="B189" s="258" t="str">
        <f t="shared" si="16"/>
        <v>PCO166</v>
      </c>
      <c r="C189" s="300" t="s">
        <v>79</v>
      </c>
      <c r="D189" s="195" t="s">
        <v>203</v>
      </c>
      <c r="E189" s="294">
        <v>8</v>
      </c>
      <c r="F189" s="376"/>
      <c r="G189" s="260">
        <f t="shared" si="17"/>
        <v>0</v>
      </c>
      <c r="H189" s="254"/>
      <c r="I189" s="255"/>
      <c r="J189" s="255"/>
      <c r="K189" s="255"/>
      <c r="L189" s="255"/>
      <c r="M189" s="255"/>
      <c r="N189" s="255"/>
      <c r="O189" s="255"/>
      <c r="P189" s="255"/>
      <c r="Q189" s="255"/>
      <c r="R189" s="255"/>
      <c r="S189" s="255"/>
      <c r="T189" s="255"/>
      <c r="U189" s="255"/>
      <c r="V189" s="255"/>
      <c r="W189" s="255"/>
      <c r="X189" s="255"/>
      <c r="Y189" s="255"/>
      <c r="Z189" s="255"/>
      <c r="AA189" s="255"/>
      <c r="AB189" s="255"/>
      <c r="AC189" s="255"/>
      <c r="AD189" s="255"/>
      <c r="AE189" s="255"/>
      <c r="AF189" s="255"/>
      <c r="AG189" s="255"/>
      <c r="AH189" s="255"/>
      <c r="AI189" s="255"/>
      <c r="AJ189" s="255"/>
      <c r="AK189" s="255"/>
      <c r="AL189" s="255"/>
      <c r="AM189" s="255"/>
      <c r="AN189" s="255"/>
      <c r="AO189" s="255"/>
      <c r="AP189" s="255"/>
      <c r="AQ189" s="255"/>
      <c r="AR189" s="255"/>
      <c r="AS189" s="255"/>
      <c r="AT189" s="255"/>
      <c r="AU189" s="255"/>
      <c r="AV189" s="255"/>
      <c r="AW189" s="255"/>
      <c r="AX189" s="255"/>
      <c r="AY189" s="255"/>
      <c r="AZ189" s="255"/>
      <c r="BA189" s="255"/>
      <c r="BB189" s="255"/>
      <c r="BC189" s="255"/>
      <c r="BD189" s="255"/>
      <c r="BE189" s="255"/>
      <c r="BF189" s="255"/>
      <c r="BG189" s="255"/>
      <c r="BH189" s="256"/>
      <c r="BI189" s="256"/>
      <c r="BJ189" s="255"/>
      <c r="BK189" s="255"/>
      <c r="BL189" s="255"/>
      <c r="BM189" s="255"/>
      <c r="BN189" s="255"/>
      <c r="BO189" s="255"/>
      <c r="BP189" s="255"/>
      <c r="BQ189" s="255"/>
      <c r="BR189" s="255"/>
      <c r="BS189" s="255"/>
      <c r="BT189" s="255"/>
      <c r="BU189" s="255"/>
      <c r="BV189" s="255"/>
      <c r="BW189" s="255"/>
      <c r="BX189" s="255"/>
      <c r="BY189" s="255"/>
      <c r="BZ189" s="255"/>
      <c r="CA189" s="255"/>
      <c r="CB189" s="255"/>
      <c r="CC189" s="255"/>
      <c r="CD189" s="255"/>
      <c r="CE189" s="255"/>
      <c r="CF189" s="255"/>
      <c r="CG189" s="255"/>
      <c r="CH189" s="255"/>
      <c r="CI189" s="255"/>
      <c r="CJ189" s="255"/>
      <c r="CK189" s="255"/>
      <c r="CL189" s="255"/>
      <c r="CM189" s="255"/>
      <c r="CN189" s="255"/>
      <c r="CO189" s="255"/>
      <c r="CP189" s="255"/>
      <c r="CQ189" s="255"/>
      <c r="CR189" s="255"/>
      <c r="CS189" s="255"/>
      <c r="CT189" s="255"/>
      <c r="CU189" s="255"/>
      <c r="CV189" s="255"/>
      <c r="CW189" s="255"/>
      <c r="CX189" s="255"/>
      <c r="CY189" s="255"/>
      <c r="CZ189" s="255"/>
      <c r="DA189" s="255"/>
      <c r="DB189" s="255"/>
      <c r="DC189" s="255"/>
      <c r="DD189" s="255"/>
      <c r="DE189" s="255"/>
      <c r="DF189" s="255"/>
      <c r="DG189" s="255"/>
      <c r="DH189" s="255"/>
      <c r="DI189" s="255"/>
      <c r="DJ189" s="255"/>
      <c r="DK189" s="255"/>
      <c r="DL189" s="255"/>
      <c r="DM189" s="255"/>
      <c r="DN189" s="255"/>
      <c r="DO189" s="255"/>
      <c r="DP189" s="255"/>
      <c r="DQ189" s="255"/>
      <c r="DR189" s="255"/>
      <c r="DS189" s="255"/>
      <c r="DT189" s="255"/>
      <c r="DU189" s="255"/>
      <c r="DV189" s="255"/>
      <c r="DW189" s="255"/>
      <c r="DX189" s="255"/>
      <c r="DY189" s="255"/>
      <c r="DZ189" s="255"/>
      <c r="EA189" s="255"/>
      <c r="EB189" s="255"/>
      <c r="EC189" s="255"/>
      <c r="ED189" s="255"/>
      <c r="EE189" s="255"/>
      <c r="EF189" s="255"/>
      <c r="EG189" s="255"/>
      <c r="EH189" s="255"/>
      <c r="EI189" s="255"/>
      <c r="EJ189" s="255"/>
      <c r="EK189" s="255"/>
      <c r="EL189" s="255"/>
      <c r="EM189" s="255"/>
      <c r="EN189" s="255"/>
      <c r="EO189" s="255"/>
      <c r="EP189" s="255"/>
      <c r="EQ189" s="255"/>
      <c r="ER189" s="255"/>
      <c r="ES189" s="255"/>
      <c r="ET189" s="255"/>
      <c r="EU189" s="255"/>
      <c r="EV189" s="255"/>
      <c r="EW189" s="255"/>
      <c r="EX189" s="255"/>
      <c r="EY189" s="255"/>
      <c r="EZ189" s="255"/>
      <c r="FA189" s="255"/>
      <c r="FB189" s="255"/>
      <c r="FC189" s="255"/>
      <c r="FD189" s="255"/>
      <c r="FE189" s="255"/>
      <c r="FF189" s="255"/>
      <c r="FG189" s="255"/>
      <c r="FH189" s="255"/>
      <c r="FI189" s="255"/>
      <c r="FJ189" s="255"/>
      <c r="FK189" s="255"/>
      <c r="FL189" s="255"/>
      <c r="FM189" s="255"/>
      <c r="FN189" s="255"/>
      <c r="FO189" s="255"/>
      <c r="FP189" s="255"/>
      <c r="FQ189" s="255"/>
      <c r="FR189" s="255"/>
      <c r="FS189" s="255"/>
      <c r="FT189" s="255"/>
      <c r="FU189" s="255"/>
      <c r="FV189" s="255"/>
      <c r="FW189" s="255"/>
      <c r="FX189" s="255"/>
      <c r="FY189" s="255"/>
      <c r="FZ189" s="255"/>
      <c r="GA189" s="255"/>
      <c r="GB189" s="255"/>
      <c r="GC189" s="255"/>
      <c r="GD189" s="255"/>
      <c r="GE189" s="255"/>
      <c r="GF189" s="255"/>
      <c r="GG189" s="255"/>
      <c r="GH189" s="255"/>
      <c r="GI189" s="255"/>
      <c r="GJ189" s="255"/>
      <c r="GK189" s="255"/>
      <c r="GL189" s="255"/>
      <c r="GM189" s="255"/>
      <c r="GN189" s="255"/>
      <c r="GO189" s="255"/>
      <c r="GP189" s="255"/>
      <c r="GQ189" s="255"/>
      <c r="GR189" s="255"/>
      <c r="GS189" s="255"/>
      <c r="GT189" s="255"/>
      <c r="GU189" s="255"/>
      <c r="GV189" s="255"/>
      <c r="GW189" s="255"/>
      <c r="GX189" s="255"/>
      <c r="GY189" s="255"/>
      <c r="GZ189" s="255"/>
      <c r="HA189" s="255"/>
      <c r="HB189" s="255"/>
      <c r="HC189" s="255"/>
      <c r="HD189" s="255"/>
      <c r="HE189" s="255"/>
      <c r="HF189" s="255"/>
      <c r="HG189" s="255"/>
      <c r="HH189" s="255"/>
      <c r="HI189" s="255"/>
      <c r="HJ189" s="255"/>
      <c r="HK189" s="255"/>
      <c r="HL189" s="255"/>
      <c r="HM189" s="255"/>
      <c r="HN189" s="255"/>
      <c r="HO189" s="255"/>
      <c r="HP189" s="255"/>
      <c r="HQ189" s="255"/>
      <c r="HR189" s="255"/>
      <c r="HS189" s="255"/>
      <c r="HT189" s="255"/>
      <c r="HU189" s="255"/>
      <c r="HV189" s="255"/>
      <c r="HW189" s="255"/>
      <c r="HX189" s="255"/>
      <c r="HY189" s="255"/>
      <c r="HZ189" s="255"/>
      <c r="IA189" s="255"/>
      <c r="IB189" s="255"/>
      <c r="IC189" s="255"/>
      <c r="ID189" s="255"/>
      <c r="IE189" s="255"/>
      <c r="IF189" s="255"/>
      <c r="IG189" s="255"/>
      <c r="IH189" s="255"/>
      <c r="II189" s="255"/>
      <c r="IJ189" s="255"/>
      <c r="IK189" s="255"/>
      <c r="IL189" s="255"/>
    </row>
    <row r="190" spans="1:251" s="253" customFormat="1">
      <c r="A190" s="257" t="s">
        <v>633</v>
      </c>
      <c r="B190" s="258" t="str">
        <f t="shared" si="16"/>
        <v>PCO167</v>
      </c>
      <c r="C190" s="300" t="s">
        <v>78</v>
      </c>
      <c r="D190" s="195" t="s">
        <v>203</v>
      </c>
      <c r="E190" s="294">
        <v>8</v>
      </c>
      <c r="F190" s="376"/>
      <c r="G190" s="260">
        <f t="shared" si="17"/>
        <v>0</v>
      </c>
      <c r="H190" s="254"/>
      <c r="I190" s="255"/>
      <c r="J190" s="255"/>
      <c r="K190" s="255"/>
      <c r="L190" s="255"/>
      <c r="M190" s="255"/>
      <c r="N190" s="255"/>
      <c r="O190" s="255"/>
      <c r="P190" s="255"/>
      <c r="Q190" s="255"/>
      <c r="R190" s="255"/>
      <c r="S190" s="255"/>
      <c r="T190" s="255"/>
      <c r="U190" s="255"/>
      <c r="V190" s="255"/>
      <c r="W190" s="255"/>
      <c r="X190" s="255"/>
      <c r="Y190" s="255"/>
      <c r="Z190" s="255"/>
      <c r="AA190" s="255"/>
      <c r="AB190" s="255"/>
      <c r="AC190" s="255"/>
      <c r="AD190" s="255"/>
      <c r="AE190" s="255"/>
      <c r="AF190" s="255"/>
      <c r="AG190" s="255"/>
      <c r="AH190" s="255"/>
      <c r="AI190" s="255"/>
      <c r="AJ190" s="255"/>
      <c r="AK190" s="255"/>
      <c r="AL190" s="255"/>
      <c r="AM190" s="255"/>
      <c r="AN190" s="255"/>
      <c r="AO190" s="255"/>
      <c r="AP190" s="255"/>
      <c r="AQ190" s="255"/>
      <c r="AR190" s="255"/>
      <c r="AS190" s="255"/>
      <c r="AT190" s="255"/>
      <c r="AU190" s="255"/>
      <c r="AV190" s="255"/>
      <c r="AW190" s="255"/>
      <c r="AX190" s="255"/>
      <c r="AY190" s="255"/>
      <c r="AZ190" s="255"/>
      <c r="BA190" s="255"/>
      <c r="BB190" s="255"/>
      <c r="BC190" s="255"/>
      <c r="BD190" s="255"/>
      <c r="BE190" s="255"/>
      <c r="BF190" s="255"/>
      <c r="BG190" s="255"/>
      <c r="BH190" s="256"/>
      <c r="BI190" s="256"/>
      <c r="BJ190" s="255"/>
      <c r="BK190" s="255"/>
      <c r="BL190" s="255"/>
      <c r="BM190" s="255"/>
      <c r="BN190" s="255"/>
      <c r="BO190" s="255"/>
      <c r="BP190" s="255"/>
      <c r="BQ190" s="255"/>
      <c r="BR190" s="255"/>
      <c r="BS190" s="255"/>
      <c r="BT190" s="255"/>
      <c r="BU190" s="255"/>
      <c r="BV190" s="255"/>
      <c r="BW190" s="255"/>
      <c r="BX190" s="255"/>
      <c r="BY190" s="255"/>
      <c r="BZ190" s="255"/>
      <c r="CA190" s="255"/>
      <c r="CB190" s="255"/>
      <c r="CC190" s="255"/>
      <c r="CD190" s="255"/>
      <c r="CE190" s="255"/>
      <c r="CF190" s="255"/>
      <c r="CG190" s="255"/>
      <c r="CH190" s="255"/>
      <c r="CI190" s="255"/>
      <c r="CJ190" s="255"/>
      <c r="CK190" s="255"/>
      <c r="CL190" s="255"/>
      <c r="CM190" s="255"/>
      <c r="CN190" s="255"/>
      <c r="CO190" s="255"/>
      <c r="CP190" s="255"/>
      <c r="CQ190" s="255"/>
      <c r="CR190" s="255"/>
      <c r="CS190" s="255"/>
      <c r="CT190" s="255"/>
      <c r="CU190" s="255"/>
      <c r="CV190" s="255"/>
      <c r="CW190" s="255"/>
      <c r="CX190" s="255"/>
      <c r="CY190" s="255"/>
      <c r="CZ190" s="255"/>
      <c r="DA190" s="255"/>
      <c r="DB190" s="255"/>
      <c r="DC190" s="255"/>
      <c r="DD190" s="255"/>
      <c r="DE190" s="255"/>
      <c r="DF190" s="255"/>
      <c r="DG190" s="255"/>
      <c r="DH190" s="255"/>
      <c r="DI190" s="255"/>
      <c r="DJ190" s="255"/>
      <c r="DK190" s="255"/>
      <c r="DL190" s="255"/>
      <c r="DM190" s="255"/>
      <c r="DN190" s="255"/>
      <c r="DO190" s="255"/>
      <c r="DP190" s="255"/>
      <c r="DQ190" s="255"/>
      <c r="DR190" s="255"/>
      <c r="DS190" s="255"/>
      <c r="DT190" s="255"/>
      <c r="DU190" s="255"/>
      <c r="DV190" s="255"/>
      <c r="DW190" s="255"/>
      <c r="DX190" s="255"/>
      <c r="DY190" s="255"/>
      <c r="DZ190" s="255"/>
      <c r="EA190" s="255"/>
      <c r="EB190" s="255"/>
      <c r="EC190" s="255"/>
      <c r="ED190" s="255"/>
      <c r="EE190" s="255"/>
      <c r="EF190" s="255"/>
      <c r="EG190" s="255"/>
      <c r="EH190" s="255"/>
      <c r="EI190" s="255"/>
      <c r="EJ190" s="255"/>
      <c r="EK190" s="255"/>
      <c r="EL190" s="255"/>
      <c r="EM190" s="255"/>
      <c r="EN190" s="255"/>
      <c r="EO190" s="255"/>
      <c r="EP190" s="255"/>
      <c r="EQ190" s="255"/>
      <c r="ER190" s="255"/>
      <c r="ES190" s="255"/>
      <c r="ET190" s="255"/>
      <c r="EU190" s="255"/>
      <c r="EV190" s="255"/>
      <c r="EW190" s="255"/>
      <c r="EX190" s="255"/>
      <c r="EY190" s="255"/>
      <c r="EZ190" s="255"/>
      <c r="FA190" s="255"/>
      <c r="FB190" s="255"/>
      <c r="FC190" s="255"/>
      <c r="FD190" s="255"/>
      <c r="FE190" s="255"/>
      <c r="FF190" s="255"/>
      <c r="FG190" s="255"/>
      <c r="FH190" s="255"/>
      <c r="FI190" s="255"/>
      <c r="FJ190" s="255"/>
      <c r="FK190" s="255"/>
      <c r="FL190" s="255"/>
      <c r="FM190" s="255"/>
      <c r="FN190" s="255"/>
      <c r="FO190" s="255"/>
      <c r="FP190" s="255"/>
      <c r="FQ190" s="255"/>
      <c r="FR190" s="255"/>
      <c r="FS190" s="255"/>
      <c r="FT190" s="255"/>
      <c r="FU190" s="255"/>
      <c r="FV190" s="255"/>
      <c r="FW190" s="255"/>
      <c r="FX190" s="255"/>
      <c r="FY190" s="255"/>
      <c r="FZ190" s="255"/>
      <c r="GA190" s="255"/>
      <c r="GB190" s="255"/>
      <c r="GC190" s="255"/>
      <c r="GD190" s="255"/>
      <c r="GE190" s="255"/>
      <c r="GF190" s="255"/>
      <c r="GG190" s="255"/>
      <c r="GH190" s="255"/>
      <c r="GI190" s="255"/>
      <c r="GJ190" s="255"/>
      <c r="GK190" s="255"/>
      <c r="GL190" s="255"/>
      <c r="GM190" s="255"/>
      <c r="GN190" s="255"/>
      <c r="GO190" s="255"/>
      <c r="GP190" s="255"/>
      <c r="GQ190" s="255"/>
      <c r="GR190" s="255"/>
      <c r="GS190" s="255"/>
      <c r="GT190" s="255"/>
      <c r="GU190" s="255"/>
      <c r="GV190" s="255"/>
      <c r="GW190" s="255"/>
      <c r="GX190" s="255"/>
      <c r="GY190" s="255"/>
      <c r="GZ190" s="255"/>
      <c r="HA190" s="255"/>
      <c r="HB190" s="255"/>
      <c r="HC190" s="255"/>
      <c r="HD190" s="255"/>
      <c r="HE190" s="255"/>
      <c r="HF190" s="255"/>
      <c r="HG190" s="255"/>
      <c r="HH190" s="255"/>
      <c r="HI190" s="255"/>
      <c r="HJ190" s="255"/>
      <c r="HK190" s="255"/>
      <c r="HL190" s="255"/>
      <c r="HM190" s="255"/>
      <c r="HN190" s="255"/>
      <c r="HO190" s="255"/>
      <c r="HP190" s="255"/>
      <c r="HQ190" s="255"/>
      <c r="HR190" s="255"/>
      <c r="HS190" s="255"/>
      <c r="HT190" s="255"/>
      <c r="HU190" s="255"/>
      <c r="HV190" s="255"/>
      <c r="HW190" s="255"/>
      <c r="HX190" s="255"/>
      <c r="HY190" s="255"/>
      <c r="HZ190" s="255"/>
      <c r="IA190" s="255"/>
      <c r="IB190" s="255"/>
      <c r="IC190" s="255"/>
      <c r="ID190" s="255"/>
      <c r="IE190" s="255"/>
      <c r="IF190" s="255"/>
      <c r="IG190" s="255"/>
      <c r="IH190" s="255"/>
      <c r="II190" s="255"/>
      <c r="IJ190" s="255"/>
      <c r="IK190" s="255"/>
      <c r="IL190" s="255"/>
    </row>
    <row r="191" spans="1:251" s="253" customFormat="1">
      <c r="A191" s="257" t="s">
        <v>634</v>
      </c>
      <c r="B191" s="258" t="str">
        <f t="shared" si="16"/>
        <v>PCO168</v>
      </c>
      <c r="C191" s="300" t="s">
        <v>276</v>
      </c>
      <c r="D191" s="195" t="s">
        <v>203</v>
      </c>
      <c r="E191" s="294">
        <v>8</v>
      </c>
      <c r="F191" s="376"/>
      <c r="G191" s="260">
        <f t="shared" si="17"/>
        <v>0</v>
      </c>
      <c r="H191" s="254"/>
      <c r="I191" s="255"/>
      <c r="J191" s="255"/>
      <c r="K191" s="255"/>
      <c r="L191" s="255"/>
      <c r="M191" s="255"/>
      <c r="N191" s="255"/>
      <c r="O191" s="255"/>
      <c r="P191" s="255"/>
      <c r="Q191" s="255"/>
      <c r="R191" s="255"/>
      <c r="S191" s="255"/>
      <c r="T191" s="255"/>
      <c r="U191" s="255"/>
      <c r="V191" s="255"/>
      <c r="W191" s="255"/>
      <c r="X191" s="255"/>
      <c r="Y191" s="255"/>
      <c r="Z191" s="255"/>
      <c r="AA191" s="255"/>
      <c r="AB191" s="255"/>
      <c r="AC191" s="255"/>
      <c r="AD191" s="255"/>
      <c r="AE191" s="255"/>
      <c r="AF191" s="255"/>
      <c r="AG191" s="255"/>
      <c r="AH191" s="255"/>
      <c r="AI191" s="255"/>
      <c r="AJ191" s="255"/>
      <c r="AK191" s="255"/>
      <c r="AL191" s="255"/>
      <c r="AM191" s="255"/>
      <c r="AN191" s="255"/>
      <c r="AO191" s="255"/>
      <c r="AP191" s="255"/>
      <c r="AQ191" s="255"/>
      <c r="AR191" s="255"/>
      <c r="AS191" s="255"/>
      <c r="AT191" s="255"/>
      <c r="AU191" s="255"/>
      <c r="AV191" s="255"/>
      <c r="AW191" s="255"/>
      <c r="AX191" s="255"/>
      <c r="AY191" s="255"/>
      <c r="AZ191" s="255"/>
      <c r="BA191" s="255"/>
      <c r="BB191" s="255"/>
      <c r="BC191" s="255"/>
      <c r="BD191" s="255"/>
      <c r="BE191" s="255"/>
      <c r="BF191" s="255"/>
      <c r="BG191" s="255"/>
      <c r="BH191" s="256"/>
      <c r="BI191" s="256"/>
      <c r="BJ191" s="255"/>
      <c r="BK191" s="255"/>
      <c r="BL191" s="255"/>
      <c r="BM191" s="255"/>
      <c r="BN191" s="255"/>
      <c r="BO191" s="255"/>
      <c r="BP191" s="255"/>
      <c r="BQ191" s="255"/>
      <c r="BR191" s="255"/>
      <c r="BS191" s="255"/>
      <c r="BT191" s="255"/>
      <c r="BU191" s="255"/>
      <c r="BV191" s="255"/>
      <c r="BW191" s="255"/>
      <c r="BX191" s="255"/>
      <c r="BY191" s="255"/>
      <c r="BZ191" s="255"/>
      <c r="CA191" s="255"/>
      <c r="CB191" s="255"/>
      <c r="CC191" s="255"/>
      <c r="CD191" s="255"/>
      <c r="CE191" s="255"/>
      <c r="CF191" s="255"/>
      <c r="CG191" s="255"/>
      <c r="CH191" s="255"/>
      <c r="CI191" s="255"/>
      <c r="CJ191" s="255"/>
      <c r="CK191" s="255"/>
      <c r="CL191" s="255"/>
      <c r="CM191" s="255"/>
      <c r="CN191" s="255"/>
      <c r="CO191" s="255"/>
      <c r="CP191" s="255"/>
      <c r="CQ191" s="255"/>
      <c r="CR191" s="255"/>
      <c r="CS191" s="255"/>
      <c r="CT191" s="255"/>
      <c r="CU191" s="255"/>
      <c r="CV191" s="255"/>
      <c r="CW191" s="255"/>
      <c r="CX191" s="255"/>
      <c r="CY191" s="255"/>
      <c r="CZ191" s="255"/>
      <c r="DA191" s="255"/>
      <c r="DB191" s="255"/>
      <c r="DC191" s="255"/>
      <c r="DD191" s="255"/>
      <c r="DE191" s="255"/>
      <c r="DF191" s="255"/>
      <c r="DG191" s="255"/>
      <c r="DH191" s="255"/>
      <c r="DI191" s="255"/>
      <c r="DJ191" s="255"/>
      <c r="DK191" s="255"/>
      <c r="DL191" s="255"/>
      <c r="DM191" s="255"/>
      <c r="DN191" s="255"/>
      <c r="DO191" s="255"/>
      <c r="DP191" s="255"/>
      <c r="DQ191" s="255"/>
      <c r="DR191" s="255"/>
      <c r="DS191" s="255"/>
      <c r="DT191" s="255"/>
      <c r="DU191" s="255"/>
      <c r="DV191" s="255"/>
      <c r="DW191" s="255"/>
      <c r="DX191" s="255"/>
      <c r="DY191" s="255"/>
      <c r="DZ191" s="255"/>
      <c r="EA191" s="255"/>
      <c r="EB191" s="255"/>
      <c r="EC191" s="255"/>
      <c r="ED191" s="255"/>
      <c r="EE191" s="255"/>
      <c r="EF191" s="255"/>
      <c r="EG191" s="255"/>
      <c r="EH191" s="255"/>
      <c r="EI191" s="255"/>
      <c r="EJ191" s="255"/>
      <c r="EK191" s="255"/>
      <c r="EL191" s="255"/>
      <c r="EM191" s="255"/>
      <c r="EN191" s="255"/>
      <c r="EO191" s="255"/>
      <c r="EP191" s="255"/>
      <c r="EQ191" s="255"/>
      <c r="ER191" s="255"/>
      <c r="ES191" s="255"/>
      <c r="ET191" s="255"/>
      <c r="EU191" s="255"/>
      <c r="EV191" s="255"/>
      <c r="EW191" s="255"/>
      <c r="EX191" s="255"/>
      <c r="EY191" s="255"/>
      <c r="EZ191" s="255"/>
      <c r="FA191" s="255"/>
      <c r="FB191" s="255"/>
      <c r="FC191" s="255"/>
      <c r="FD191" s="255"/>
      <c r="FE191" s="255"/>
      <c r="FF191" s="255"/>
      <c r="FG191" s="255"/>
      <c r="FH191" s="255"/>
      <c r="FI191" s="255"/>
      <c r="FJ191" s="255"/>
      <c r="FK191" s="255"/>
      <c r="FL191" s="255"/>
      <c r="FM191" s="255"/>
      <c r="FN191" s="255"/>
      <c r="FO191" s="255"/>
      <c r="FP191" s="255"/>
      <c r="FQ191" s="255"/>
      <c r="FR191" s="255"/>
      <c r="FS191" s="255"/>
      <c r="FT191" s="255"/>
      <c r="FU191" s="255"/>
      <c r="FV191" s="255"/>
      <c r="FW191" s="255"/>
      <c r="FX191" s="255"/>
      <c r="FY191" s="255"/>
      <c r="FZ191" s="255"/>
      <c r="GA191" s="255"/>
      <c r="GB191" s="255"/>
      <c r="GC191" s="255"/>
      <c r="GD191" s="255"/>
      <c r="GE191" s="255"/>
      <c r="GF191" s="255"/>
      <c r="GG191" s="255"/>
      <c r="GH191" s="255"/>
      <c r="GI191" s="255"/>
      <c r="GJ191" s="255"/>
      <c r="GK191" s="255"/>
      <c r="GL191" s="255"/>
      <c r="GM191" s="255"/>
      <c r="GN191" s="255"/>
      <c r="GO191" s="255"/>
      <c r="GP191" s="255"/>
      <c r="GQ191" s="255"/>
      <c r="GR191" s="255"/>
      <c r="GS191" s="255"/>
      <c r="GT191" s="255"/>
      <c r="GU191" s="255"/>
      <c r="GV191" s="255"/>
      <c r="GW191" s="255"/>
      <c r="GX191" s="255"/>
      <c r="GY191" s="255"/>
      <c r="GZ191" s="255"/>
      <c r="HA191" s="255"/>
      <c r="HB191" s="255"/>
      <c r="HC191" s="255"/>
      <c r="HD191" s="255"/>
      <c r="HE191" s="255"/>
      <c r="HF191" s="255"/>
      <c r="HG191" s="255"/>
      <c r="HH191" s="255"/>
      <c r="HI191" s="255"/>
      <c r="HJ191" s="255"/>
      <c r="HK191" s="255"/>
      <c r="HL191" s="255"/>
      <c r="HM191" s="255"/>
      <c r="HN191" s="255"/>
      <c r="HO191" s="255"/>
      <c r="HP191" s="255"/>
      <c r="HQ191" s="255"/>
      <c r="HR191" s="255"/>
      <c r="HS191" s="255"/>
      <c r="HT191" s="255"/>
      <c r="HU191" s="255"/>
      <c r="HV191" s="255"/>
      <c r="HW191" s="255"/>
      <c r="HX191" s="255"/>
      <c r="HY191" s="255"/>
      <c r="HZ191" s="255"/>
      <c r="IA191" s="255"/>
      <c r="IB191" s="255"/>
      <c r="IC191" s="255"/>
      <c r="ID191" s="255"/>
      <c r="IE191" s="255"/>
      <c r="IF191" s="255"/>
      <c r="IG191" s="255"/>
      <c r="IH191" s="255"/>
      <c r="II191" s="255"/>
      <c r="IJ191" s="255"/>
      <c r="IK191" s="255"/>
      <c r="IL191" s="255"/>
    </row>
    <row r="192" spans="1:251" s="253" customFormat="1">
      <c r="A192" s="257" t="s">
        <v>635</v>
      </c>
      <c r="B192" s="258" t="str">
        <f t="shared" si="16"/>
        <v>PCO169</v>
      </c>
      <c r="C192" s="300" t="s">
        <v>77</v>
      </c>
      <c r="D192" s="195" t="s">
        <v>203</v>
      </c>
      <c r="E192" s="294">
        <v>8</v>
      </c>
      <c r="F192" s="376"/>
      <c r="G192" s="260">
        <f t="shared" si="17"/>
        <v>0</v>
      </c>
      <c r="H192" s="254"/>
      <c r="I192" s="255"/>
      <c r="J192" s="255"/>
      <c r="K192" s="255"/>
      <c r="L192" s="255"/>
      <c r="M192" s="255"/>
      <c r="N192" s="255"/>
      <c r="O192" s="255"/>
      <c r="P192" s="255"/>
      <c r="Q192" s="255"/>
      <c r="R192" s="255"/>
      <c r="S192" s="255"/>
      <c r="T192" s="255"/>
      <c r="U192" s="255"/>
      <c r="V192" s="255"/>
      <c r="W192" s="255"/>
      <c r="X192" s="255"/>
      <c r="Y192" s="255"/>
      <c r="Z192" s="255"/>
      <c r="AA192" s="255"/>
      <c r="AB192" s="255"/>
      <c r="AC192" s="255"/>
      <c r="AD192" s="255"/>
      <c r="AE192" s="255"/>
      <c r="AF192" s="255"/>
      <c r="AG192" s="255"/>
      <c r="AH192" s="255"/>
      <c r="AI192" s="255"/>
      <c r="AJ192" s="255"/>
      <c r="AK192" s="255"/>
      <c r="AL192" s="255"/>
      <c r="AM192" s="255"/>
      <c r="AN192" s="255"/>
      <c r="AO192" s="255"/>
      <c r="AP192" s="255"/>
      <c r="AQ192" s="255"/>
      <c r="AR192" s="255"/>
      <c r="AS192" s="255"/>
      <c r="AT192" s="255"/>
      <c r="AU192" s="255"/>
      <c r="AV192" s="255"/>
      <c r="AW192" s="255"/>
      <c r="AX192" s="255"/>
      <c r="AY192" s="255"/>
      <c r="AZ192" s="255"/>
      <c r="BA192" s="255"/>
      <c r="BB192" s="255"/>
      <c r="BC192" s="255"/>
      <c r="BD192" s="255"/>
      <c r="BE192" s="255"/>
      <c r="BF192" s="255"/>
      <c r="BG192" s="255"/>
      <c r="BH192" s="256"/>
      <c r="BI192" s="256"/>
      <c r="BJ192" s="255"/>
      <c r="BK192" s="255"/>
      <c r="BL192" s="255"/>
      <c r="BM192" s="255"/>
      <c r="BN192" s="255"/>
      <c r="BO192" s="255"/>
      <c r="BP192" s="255"/>
      <c r="BQ192" s="255"/>
      <c r="BR192" s="255"/>
      <c r="BS192" s="255"/>
      <c r="BT192" s="255"/>
      <c r="BU192" s="255"/>
      <c r="BV192" s="255"/>
      <c r="BW192" s="255"/>
      <c r="BX192" s="255"/>
      <c r="BY192" s="255"/>
      <c r="BZ192" s="255"/>
      <c r="CA192" s="255"/>
      <c r="CB192" s="255"/>
      <c r="CC192" s="255"/>
      <c r="CD192" s="255"/>
      <c r="CE192" s="255"/>
      <c r="CF192" s="255"/>
      <c r="CG192" s="255"/>
      <c r="CH192" s="255"/>
      <c r="CI192" s="255"/>
      <c r="CJ192" s="255"/>
      <c r="CK192" s="255"/>
      <c r="CL192" s="255"/>
      <c r="CM192" s="255"/>
      <c r="CN192" s="255"/>
      <c r="CO192" s="255"/>
      <c r="CP192" s="255"/>
      <c r="CQ192" s="255"/>
      <c r="CR192" s="255"/>
      <c r="CS192" s="255"/>
      <c r="CT192" s="255"/>
      <c r="CU192" s="255"/>
      <c r="CV192" s="255"/>
      <c r="CW192" s="255"/>
      <c r="CX192" s="255"/>
      <c r="CY192" s="255"/>
      <c r="CZ192" s="255"/>
      <c r="DA192" s="255"/>
      <c r="DB192" s="255"/>
      <c r="DC192" s="255"/>
      <c r="DD192" s="255"/>
      <c r="DE192" s="255"/>
      <c r="DF192" s="255"/>
      <c r="DG192" s="255"/>
      <c r="DH192" s="255"/>
      <c r="DI192" s="255"/>
      <c r="DJ192" s="255"/>
      <c r="DK192" s="255"/>
      <c r="DL192" s="255"/>
      <c r="DM192" s="255"/>
      <c r="DN192" s="255"/>
      <c r="DO192" s="255"/>
      <c r="DP192" s="255"/>
      <c r="DQ192" s="255"/>
      <c r="DR192" s="255"/>
      <c r="DS192" s="255"/>
      <c r="DT192" s="255"/>
      <c r="DU192" s="255"/>
      <c r="DV192" s="255"/>
      <c r="DW192" s="255"/>
      <c r="DX192" s="255"/>
      <c r="DY192" s="255"/>
      <c r="DZ192" s="255"/>
      <c r="EA192" s="255"/>
      <c r="EB192" s="255"/>
      <c r="EC192" s="255"/>
      <c r="ED192" s="255"/>
      <c r="EE192" s="255"/>
      <c r="EF192" s="255"/>
      <c r="EG192" s="255"/>
      <c r="EH192" s="255"/>
      <c r="EI192" s="255"/>
      <c r="EJ192" s="255"/>
      <c r="EK192" s="255"/>
      <c r="EL192" s="255"/>
      <c r="EM192" s="255"/>
      <c r="EN192" s="255"/>
      <c r="EO192" s="255"/>
      <c r="EP192" s="255"/>
      <c r="EQ192" s="255"/>
      <c r="ER192" s="255"/>
      <c r="ES192" s="255"/>
      <c r="ET192" s="255"/>
      <c r="EU192" s="255"/>
      <c r="EV192" s="255"/>
      <c r="EW192" s="255"/>
      <c r="EX192" s="255"/>
      <c r="EY192" s="255"/>
      <c r="EZ192" s="255"/>
      <c r="FA192" s="255"/>
      <c r="FB192" s="255"/>
      <c r="FC192" s="255"/>
      <c r="FD192" s="255"/>
      <c r="FE192" s="255"/>
      <c r="FF192" s="255"/>
      <c r="FG192" s="255"/>
      <c r="FH192" s="255"/>
      <c r="FI192" s="255"/>
      <c r="FJ192" s="255"/>
      <c r="FK192" s="255"/>
      <c r="FL192" s="255"/>
      <c r="FM192" s="255"/>
      <c r="FN192" s="255"/>
      <c r="FO192" s="255"/>
      <c r="FP192" s="255"/>
      <c r="FQ192" s="255"/>
      <c r="FR192" s="255"/>
      <c r="FS192" s="255"/>
      <c r="FT192" s="255"/>
      <c r="FU192" s="255"/>
      <c r="FV192" s="255"/>
      <c r="FW192" s="255"/>
      <c r="FX192" s="255"/>
      <c r="FY192" s="255"/>
      <c r="FZ192" s="255"/>
      <c r="GA192" s="255"/>
      <c r="GB192" s="255"/>
      <c r="GC192" s="255"/>
      <c r="GD192" s="255"/>
      <c r="GE192" s="255"/>
      <c r="GF192" s="255"/>
      <c r="GG192" s="255"/>
      <c r="GH192" s="255"/>
      <c r="GI192" s="255"/>
      <c r="GJ192" s="255"/>
      <c r="GK192" s="255"/>
      <c r="GL192" s="255"/>
      <c r="GM192" s="255"/>
      <c r="GN192" s="255"/>
      <c r="GO192" s="255"/>
      <c r="GP192" s="255"/>
      <c r="GQ192" s="255"/>
      <c r="GR192" s="255"/>
      <c r="GS192" s="255"/>
      <c r="GT192" s="255"/>
      <c r="GU192" s="255"/>
      <c r="GV192" s="255"/>
      <c r="GW192" s="255"/>
      <c r="GX192" s="255"/>
      <c r="GY192" s="255"/>
      <c r="GZ192" s="255"/>
      <c r="HA192" s="255"/>
      <c r="HB192" s="255"/>
      <c r="HC192" s="255"/>
      <c r="HD192" s="255"/>
      <c r="HE192" s="255"/>
      <c r="HF192" s="255"/>
      <c r="HG192" s="255"/>
      <c r="HH192" s="255"/>
      <c r="HI192" s="255"/>
      <c r="HJ192" s="255"/>
      <c r="HK192" s="255"/>
      <c r="HL192" s="255"/>
      <c r="HM192" s="255"/>
      <c r="HN192" s="255"/>
      <c r="HO192" s="255"/>
      <c r="HP192" s="255"/>
      <c r="HQ192" s="255"/>
      <c r="HR192" s="255"/>
      <c r="HS192" s="255"/>
      <c r="HT192" s="255"/>
      <c r="HU192" s="255"/>
      <c r="HV192" s="255"/>
      <c r="HW192" s="255"/>
      <c r="HX192" s="255"/>
      <c r="HY192" s="255"/>
      <c r="HZ192" s="255"/>
      <c r="IA192" s="255"/>
      <c r="IB192" s="255"/>
      <c r="IC192" s="255"/>
      <c r="ID192" s="255"/>
      <c r="IE192" s="255"/>
      <c r="IF192" s="255"/>
      <c r="IG192" s="255"/>
      <c r="IH192" s="255"/>
      <c r="II192" s="255"/>
      <c r="IJ192" s="255"/>
      <c r="IK192" s="255"/>
      <c r="IL192" s="255"/>
    </row>
    <row r="193" spans="1:246" s="253" customFormat="1">
      <c r="A193" s="257" t="s">
        <v>636</v>
      </c>
      <c r="B193" s="258" t="str">
        <f t="shared" si="16"/>
        <v>PCO170</v>
      </c>
      <c r="C193" s="300" t="s">
        <v>235</v>
      </c>
      <c r="D193" s="195" t="s">
        <v>203</v>
      </c>
      <c r="E193" s="294">
        <v>8</v>
      </c>
      <c r="F193" s="376"/>
      <c r="G193" s="260">
        <f t="shared" si="17"/>
        <v>0</v>
      </c>
      <c r="H193" s="254"/>
      <c r="I193" s="255"/>
      <c r="J193" s="255"/>
      <c r="K193" s="255"/>
      <c r="L193" s="255"/>
      <c r="M193" s="255"/>
      <c r="N193" s="255"/>
      <c r="O193" s="255"/>
      <c r="P193" s="255"/>
      <c r="Q193" s="255"/>
      <c r="R193" s="255"/>
      <c r="S193" s="255"/>
      <c r="T193" s="255"/>
      <c r="U193" s="255"/>
      <c r="V193" s="255"/>
      <c r="W193" s="255"/>
      <c r="X193" s="255"/>
      <c r="Y193" s="255"/>
      <c r="Z193" s="255"/>
      <c r="AA193" s="255"/>
      <c r="AB193" s="255"/>
      <c r="AC193" s="255"/>
      <c r="AD193" s="255"/>
      <c r="AE193" s="255"/>
      <c r="AF193" s="255"/>
      <c r="AG193" s="255"/>
      <c r="AH193" s="255"/>
      <c r="AI193" s="255"/>
      <c r="AJ193" s="255"/>
      <c r="AK193" s="255"/>
      <c r="AL193" s="255"/>
      <c r="AM193" s="255"/>
      <c r="AN193" s="255"/>
      <c r="AO193" s="255"/>
      <c r="AP193" s="255"/>
      <c r="AQ193" s="255"/>
      <c r="AR193" s="255"/>
      <c r="AS193" s="255"/>
      <c r="AT193" s="255"/>
      <c r="AU193" s="255"/>
      <c r="AV193" s="255"/>
      <c r="AW193" s="255"/>
      <c r="AX193" s="255"/>
      <c r="AY193" s="255"/>
      <c r="AZ193" s="255"/>
      <c r="BA193" s="255"/>
      <c r="BB193" s="255"/>
      <c r="BC193" s="255"/>
      <c r="BD193" s="255"/>
      <c r="BE193" s="255"/>
      <c r="BF193" s="255"/>
      <c r="BG193" s="255"/>
      <c r="BH193" s="256"/>
      <c r="BI193" s="256"/>
      <c r="BJ193" s="255"/>
      <c r="BK193" s="255"/>
      <c r="BL193" s="255"/>
      <c r="BM193" s="255"/>
      <c r="BN193" s="255"/>
      <c r="BO193" s="255"/>
      <c r="BP193" s="255"/>
      <c r="BQ193" s="255"/>
      <c r="BR193" s="255"/>
      <c r="BS193" s="255"/>
      <c r="BT193" s="255"/>
      <c r="BU193" s="255"/>
      <c r="BV193" s="255"/>
      <c r="BW193" s="255"/>
      <c r="BX193" s="255"/>
      <c r="BY193" s="255"/>
      <c r="BZ193" s="255"/>
      <c r="CA193" s="255"/>
      <c r="CB193" s="255"/>
      <c r="CC193" s="255"/>
      <c r="CD193" s="255"/>
      <c r="CE193" s="255"/>
      <c r="CF193" s="255"/>
      <c r="CG193" s="255"/>
      <c r="CH193" s="255"/>
      <c r="CI193" s="255"/>
      <c r="CJ193" s="255"/>
      <c r="CK193" s="255"/>
      <c r="CL193" s="255"/>
      <c r="CM193" s="255"/>
      <c r="CN193" s="255"/>
      <c r="CO193" s="255"/>
      <c r="CP193" s="255"/>
      <c r="CQ193" s="255"/>
      <c r="CR193" s="255"/>
      <c r="CS193" s="255"/>
      <c r="CT193" s="255"/>
      <c r="CU193" s="255"/>
      <c r="CV193" s="255"/>
      <c r="CW193" s="255"/>
      <c r="CX193" s="255"/>
      <c r="CY193" s="255"/>
      <c r="CZ193" s="255"/>
      <c r="DA193" s="255"/>
      <c r="DB193" s="255"/>
      <c r="DC193" s="255"/>
      <c r="DD193" s="255"/>
      <c r="DE193" s="255"/>
      <c r="DF193" s="255"/>
      <c r="DG193" s="255"/>
      <c r="DH193" s="255"/>
      <c r="DI193" s="255"/>
      <c r="DJ193" s="255"/>
      <c r="DK193" s="255"/>
      <c r="DL193" s="255"/>
      <c r="DM193" s="255"/>
      <c r="DN193" s="255"/>
      <c r="DO193" s="255"/>
      <c r="DP193" s="255"/>
      <c r="DQ193" s="255"/>
      <c r="DR193" s="255"/>
      <c r="DS193" s="255"/>
      <c r="DT193" s="255"/>
      <c r="DU193" s="255"/>
      <c r="DV193" s="255"/>
      <c r="DW193" s="255"/>
      <c r="DX193" s="255"/>
      <c r="DY193" s="255"/>
      <c r="DZ193" s="255"/>
      <c r="EA193" s="255"/>
      <c r="EB193" s="255"/>
      <c r="EC193" s="255"/>
      <c r="ED193" s="255"/>
      <c r="EE193" s="255"/>
      <c r="EF193" s="255"/>
      <c r="EG193" s="255"/>
      <c r="EH193" s="255"/>
      <c r="EI193" s="255"/>
      <c r="EJ193" s="255"/>
      <c r="EK193" s="255"/>
      <c r="EL193" s="255"/>
      <c r="EM193" s="255"/>
      <c r="EN193" s="255"/>
      <c r="EO193" s="255"/>
      <c r="EP193" s="255"/>
      <c r="EQ193" s="255"/>
      <c r="ER193" s="255"/>
      <c r="ES193" s="255"/>
      <c r="ET193" s="255"/>
      <c r="EU193" s="255"/>
      <c r="EV193" s="255"/>
      <c r="EW193" s="255"/>
      <c r="EX193" s="255"/>
      <c r="EY193" s="255"/>
      <c r="EZ193" s="255"/>
      <c r="FA193" s="255"/>
      <c r="FB193" s="255"/>
      <c r="FC193" s="255"/>
      <c r="FD193" s="255"/>
      <c r="FE193" s="255"/>
      <c r="FF193" s="255"/>
      <c r="FG193" s="255"/>
      <c r="FH193" s="255"/>
      <c r="FI193" s="255"/>
      <c r="FJ193" s="255"/>
      <c r="FK193" s="255"/>
      <c r="FL193" s="255"/>
      <c r="FM193" s="255"/>
      <c r="FN193" s="255"/>
      <c r="FO193" s="255"/>
      <c r="FP193" s="255"/>
      <c r="FQ193" s="255"/>
      <c r="FR193" s="255"/>
      <c r="FS193" s="255"/>
      <c r="FT193" s="255"/>
      <c r="FU193" s="255"/>
      <c r="FV193" s="255"/>
      <c r="FW193" s="255"/>
      <c r="FX193" s="255"/>
      <c r="FY193" s="255"/>
      <c r="FZ193" s="255"/>
      <c r="GA193" s="255"/>
      <c r="GB193" s="255"/>
      <c r="GC193" s="255"/>
      <c r="GD193" s="255"/>
      <c r="GE193" s="255"/>
      <c r="GF193" s="255"/>
      <c r="GG193" s="255"/>
      <c r="GH193" s="255"/>
      <c r="GI193" s="255"/>
      <c r="GJ193" s="255"/>
      <c r="GK193" s="255"/>
      <c r="GL193" s="255"/>
      <c r="GM193" s="255"/>
      <c r="GN193" s="255"/>
      <c r="GO193" s="255"/>
      <c r="GP193" s="255"/>
      <c r="GQ193" s="255"/>
      <c r="GR193" s="255"/>
      <c r="GS193" s="255"/>
      <c r="GT193" s="255"/>
      <c r="GU193" s="255"/>
      <c r="GV193" s="255"/>
      <c r="GW193" s="255"/>
      <c r="GX193" s="255"/>
      <c r="GY193" s="255"/>
      <c r="GZ193" s="255"/>
      <c r="HA193" s="255"/>
      <c r="HB193" s="255"/>
      <c r="HC193" s="255"/>
      <c r="HD193" s="255"/>
      <c r="HE193" s="255"/>
      <c r="HF193" s="255"/>
      <c r="HG193" s="255"/>
      <c r="HH193" s="255"/>
      <c r="HI193" s="255"/>
      <c r="HJ193" s="255"/>
      <c r="HK193" s="255"/>
      <c r="HL193" s="255"/>
      <c r="HM193" s="255"/>
      <c r="HN193" s="255"/>
      <c r="HO193" s="255"/>
      <c r="HP193" s="255"/>
      <c r="HQ193" s="255"/>
      <c r="HR193" s="255"/>
      <c r="HS193" s="255"/>
      <c r="HT193" s="255"/>
      <c r="HU193" s="255"/>
      <c r="HV193" s="255"/>
      <c r="HW193" s="255"/>
      <c r="HX193" s="255"/>
      <c r="HY193" s="255"/>
      <c r="HZ193" s="255"/>
      <c r="IA193" s="255"/>
      <c r="IB193" s="255"/>
      <c r="IC193" s="255"/>
      <c r="ID193" s="255"/>
      <c r="IE193" s="255"/>
      <c r="IF193" s="255"/>
      <c r="IG193" s="255"/>
      <c r="IH193" s="255"/>
      <c r="II193" s="255"/>
      <c r="IJ193" s="255"/>
      <c r="IK193" s="255"/>
      <c r="IL193" s="255"/>
    </row>
    <row r="194" spans="1:246" s="253" customFormat="1">
      <c r="A194" s="257" t="s">
        <v>637</v>
      </c>
      <c r="B194" s="258" t="str">
        <f t="shared" si="16"/>
        <v>PCO171</v>
      </c>
      <c r="C194" s="300" t="s">
        <v>277</v>
      </c>
      <c r="D194" s="195" t="s">
        <v>203</v>
      </c>
      <c r="E194" s="294">
        <v>8</v>
      </c>
      <c r="F194" s="376"/>
      <c r="G194" s="260">
        <f t="shared" si="17"/>
        <v>0</v>
      </c>
      <c r="H194" s="254"/>
      <c r="I194" s="255"/>
      <c r="J194" s="255"/>
      <c r="K194" s="255"/>
      <c r="L194" s="255"/>
      <c r="M194" s="255"/>
      <c r="N194" s="255"/>
      <c r="O194" s="255"/>
      <c r="P194" s="255"/>
      <c r="Q194" s="255"/>
      <c r="R194" s="255"/>
      <c r="S194" s="255"/>
      <c r="T194" s="255"/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F194" s="255"/>
      <c r="AG194" s="255"/>
      <c r="AH194" s="255"/>
      <c r="AI194" s="255"/>
      <c r="AJ194" s="255"/>
      <c r="AK194" s="255"/>
      <c r="AL194" s="255"/>
      <c r="AM194" s="255"/>
      <c r="AN194" s="255"/>
      <c r="AO194" s="255"/>
      <c r="AP194" s="255"/>
      <c r="AQ194" s="255"/>
      <c r="AR194" s="255"/>
      <c r="AS194" s="255"/>
      <c r="AT194" s="255"/>
      <c r="AU194" s="255"/>
      <c r="AV194" s="255"/>
      <c r="AW194" s="255"/>
      <c r="AX194" s="255"/>
      <c r="AY194" s="255"/>
      <c r="AZ194" s="255"/>
      <c r="BA194" s="255"/>
      <c r="BB194" s="255"/>
      <c r="BC194" s="255"/>
      <c r="BD194" s="255"/>
      <c r="BE194" s="255"/>
      <c r="BF194" s="255"/>
      <c r="BG194" s="255"/>
      <c r="BH194" s="256"/>
      <c r="BI194" s="256"/>
      <c r="BJ194" s="255"/>
      <c r="BK194" s="255"/>
      <c r="BL194" s="255"/>
      <c r="BM194" s="255"/>
      <c r="BN194" s="255"/>
      <c r="BO194" s="255"/>
      <c r="BP194" s="255"/>
      <c r="BQ194" s="255"/>
      <c r="BR194" s="255"/>
      <c r="BS194" s="255"/>
      <c r="BT194" s="255"/>
      <c r="BU194" s="255"/>
      <c r="BV194" s="255"/>
      <c r="BW194" s="255"/>
      <c r="BX194" s="255"/>
      <c r="BY194" s="255"/>
      <c r="BZ194" s="255"/>
      <c r="CA194" s="255"/>
      <c r="CB194" s="255"/>
      <c r="CC194" s="255"/>
      <c r="CD194" s="255"/>
      <c r="CE194" s="255"/>
      <c r="CF194" s="255"/>
      <c r="CG194" s="255"/>
      <c r="CH194" s="255"/>
      <c r="CI194" s="255"/>
      <c r="CJ194" s="255"/>
      <c r="CK194" s="255"/>
      <c r="CL194" s="255"/>
      <c r="CM194" s="255"/>
      <c r="CN194" s="255"/>
      <c r="CO194" s="255"/>
      <c r="CP194" s="255"/>
      <c r="CQ194" s="255"/>
      <c r="CR194" s="255"/>
      <c r="CS194" s="255"/>
      <c r="CT194" s="255"/>
      <c r="CU194" s="255"/>
      <c r="CV194" s="255"/>
      <c r="CW194" s="255"/>
      <c r="CX194" s="255"/>
      <c r="CY194" s="255"/>
      <c r="CZ194" s="255"/>
      <c r="DA194" s="255"/>
      <c r="DB194" s="255"/>
      <c r="DC194" s="255"/>
      <c r="DD194" s="255"/>
      <c r="DE194" s="255"/>
      <c r="DF194" s="255"/>
      <c r="DG194" s="255"/>
      <c r="DH194" s="255"/>
      <c r="DI194" s="255"/>
      <c r="DJ194" s="255"/>
      <c r="DK194" s="255"/>
      <c r="DL194" s="255"/>
      <c r="DM194" s="255"/>
      <c r="DN194" s="255"/>
      <c r="DO194" s="255"/>
      <c r="DP194" s="255"/>
      <c r="DQ194" s="255"/>
      <c r="DR194" s="255"/>
      <c r="DS194" s="255"/>
      <c r="DT194" s="255"/>
      <c r="DU194" s="255"/>
      <c r="DV194" s="255"/>
      <c r="DW194" s="255"/>
      <c r="DX194" s="255"/>
      <c r="DY194" s="255"/>
      <c r="DZ194" s="255"/>
      <c r="EA194" s="255"/>
      <c r="EB194" s="255"/>
      <c r="EC194" s="255"/>
      <c r="ED194" s="255"/>
      <c r="EE194" s="255"/>
      <c r="EF194" s="255"/>
      <c r="EG194" s="255"/>
      <c r="EH194" s="255"/>
      <c r="EI194" s="255"/>
      <c r="EJ194" s="255"/>
      <c r="EK194" s="255"/>
      <c r="EL194" s="255"/>
      <c r="EM194" s="255"/>
      <c r="EN194" s="255"/>
      <c r="EO194" s="255"/>
      <c r="EP194" s="255"/>
      <c r="EQ194" s="255"/>
      <c r="ER194" s="255"/>
      <c r="ES194" s="255"/>
      <c r="ET194" s="255"/>
      <c r="EU194" s="255"/>
      <c r="EV194" s="255"/>
      <c r="EW194" s="255"/>
      <c r="EX194" s="255"/>
      <c r="EY194" s="255"/>
      <c r="EZ194" s="255"/>
      <c r="FA194" s="255"/>
      <c r="FB194" s="255"/>
      <c r="FC194" s="255"/>
      <c r="FD194" s="255"/>
      <c r="FE194" s="255"/>
      <c r="FF194" s="255"/>
      <c r="FG194" s="255"/>
      <c r="FH194" s="255"/>
      <c r="FI194" s="255"/>
      <c r="FJ194" s="255"/>
      <c r="FK194" s="255"/>
      <c r="FL194" s="255"/>
      <c r="FM194" s="255"/>
      <c r="FN194" s="255"/>
      <c r="FO194" s="255"/>
      <c r="FP194" s="255"/>
      <c r="FQ194" s="255"/>
      <c r="FR194" s="255"/>
      <c r="FS194" s="255"/>
      <c r="FT194" s="255"/>
      <c r="FU194" s="255"/>
      <c r="FV194" s="255"/>
      <c r="FW194" s="255"/>
      <c r="FX194" s="255"/>
      <c r="FY194" s="255"/>
      <c r="FZ194" s="255"/>
      <c r="GA194" s="255"/>
      <c r="GB194" s="255"/>
      <c r="GC194" s="255"/>
      <c r="GD194" s="255"/>
      <c r="GE194" s="255"/>
      <c r="GF194" s="255"/>
      <c r="GG194" s="255"/>
      <c r="GH194" s="255"/>
      <c r="GI194" s="255"/>
      <c r="GJ194" s="255"/>
      <c r="GK194" s="255"/>
      <c r="GL194" s="255"/>
      <c r="GM194" s="255"/>
      <c r="GN194" s="255"/>
      <c r="GO194" s="255"/>
      <c r="GP194" s="255"/>
      <c r="GQ194" s="255"/>
      <c r="GR194" s="255"/>
      <c r="GS194" s="255"/>
      <c r="GT194" s="255"/>
      <c r="GU194" s="255"/>
      <c r="GV194" s="255"/>
      <c r="GW194" s="255"/>
      <c r="GX194" s="255"/>
      <c r="GY194" s="255"/>
      <c r="GZ194" s="255"/>
      <c r="HA194" s="255"/>
      <c r="HB194" s="255"/>
      <c r="HC194" s="255"/>
      <c r="HD194" s="255"/>
      <c r="HE194" s="255"/>
      <c r="HF194" s="255"/>
      <c r="HG194" s="255"/>
      <c r="HH194" s="255"/>
      <c r="HI194" s="255"/>
      <c r="HJ194" s="255"/>
      <c r="HK194" s="255"/>
      <c r="HL194" s="255"/>
      <c r="HM194" s="255"/>
      <c r="HN194" s="255"/>
      <c r="HO194" s="255"/>
      <c r="HP194" s="255"/>
      <c r="HQ194" s="255"/>
      <c r="HR194" s="255"/>
      <c r="HS194" s="255"/>
      <c r="HT194" s="255"/>
      <c r="HU194" s="255"/>
      <c r="HV194" s="255"/>
      <c r="HW194" s="255"/>
      <c r="HX194" s="255"/>
      <c r="HY194" s="255"/>
      <c r="HZ194" s="255"/>
      <c r="IA194" s="255"/>
      <c r="IB194" s="255"/>
      <c r="IC194" s="255"/>
      <c r="ID194" s="255"/>
      <c r="IE194" s="255"/>
      <c r="IF194" s="255"/>
      <c r="IG194" s="255"/>
      <c r="IH194" s="255"/>
      <c r="II194" s="255"/>
      <c r="IJ194" s="255"/>
      <c r="IK194" s="255"/>
      <c r="IL194" s="255"/>
    </row>
    <row r="195" spans="1:246" s="253" customFormat="1">
      <c r="A195" s="257" t="s">
        <v>638</v>
      </c>
      <c r="B195" s="258" t="str">
        <f t="shared" si="16"/>
        <v>PCO172</v>
      </c>
      <c r="C195" s="300" t="s">
        <v>80</v>
      </c>
      <c r="D195" s="195" t="s">
        <v>203</v>
      </c>
      <c r="E195" s="294">
        <v>8</v>
      </c>
      <c r="F195" s="376"/>
      <c r="G195" s="260">
        <f t="shared" si="17"/>
        <v>0</v>
      </c>
      <c r="H195" s="254"/>
      <c r="I195" s="255"/>
      <c r="J195" s="255"/>
      <c r="K195" s="255"/>
      <c r="L195" s="255"/>
      <c r="M195" s="255"/>
      <c r="N195" s="255"/>
      <c r="O195" s="255"/>
      <c r="P195" s="255"/>
      <c r="Q195" s="255"/>
      <c r="R195" s="255"/>
      <c r="S195" s="255"/>
      <c r="T195" s="255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  <c r="AF195" s="255"/>
      <c r="AG195" s="255"/>
      <c r="AH195" s="255"/>
      <c r="AI195" s="255"/>
      <c r="AJ195" s="255"/>
      <c r="AK195" s="255"/>
      <c r="AL195" s="255"/>
      <c r="AM195" s="255"/>
      <c r="AN195" s="255"/>
      <c r="AO195" s="255"/>
      <c r="AP195" s="255"/>
      <c r="AQ195" s="255"/>
      <c r="AR195" s="255"/>
      <c r="AS195" s="255"/>
      <c r="AT195" s="255"/>
      <c r="AU195" s="255"/>
      <c r="AV195" s="255"/>
      <c r="AW195" s="255"/>
      <c r="AX195" s="255"/>
      <c r="AY195" s="255"/>
      <c r="AZ195" s="255"/>
      <c r="BA195" s="255"/>
      <c r="BB195" s="255"/>
      <c r="BC195" s="255"/>
      <c r="BD195" s="255"/>
      <c r="BE195" s="255"/>
      <c r="BF195" s="255"/>
      <c r="BG195" s="255"/>
      <c r="BH195" s="256"/>
      <c r="BI195" s="256"/>
      <c r="BJ195" s="255"/>
      <c r="BK195" s="255"/>
      <c r="BL195" s="255"/>
      <c r="BM195" s="255"/>
      <c r="BN195" s="255"/>
      <c r="BO195" s="255"/>
      <c r="BP195" s="255"/>
      <c r="BQ195" s="255"/>
      <c r="BR195" s="255"/>
      <c r="BS195" s="255"/>
      <c r="BT195" s="255"/>
      <c r="BU195" s="255"/>
      <c r="BV195" s="255"/>
      <c r="BW195" s="255"/>
      <c r="BX195" s="255"/>
      <c r="BY195" s="255"/>
      <c r="BZ195" s="255"/>
      <c r="CA195" s="255"/>
      <c r="CB195" s="255"/>
      <c r="CC195" s="255"/>
      <c r="CD195" s="255"/>
      <c r="CE195" s="255"/>
      <c r="CF195" s="255"/>
      <c r="CG195" s="255"/>
      <c r="CH195" s="255"/>
      <c r="CI195" s="255"/>
      <c r="CJ195" s="255"/>
      <c r="CK195" s="255"/>
      <c r="CL195" s="255"/>
      <c r="CM195" s="255"/>
      <c r="CN195" s="255"/>
      <c r="CO195" s="255"/>
      <c r="CP195" s="255"/>
      <c r="CQ195" s="255"/>
      <c r="CR195" s="255"/>
      <c r="CS195" s="255"/>
      <c r="CT195" s="255"/>
      <c r="CU195" s="255"/>
      <c r="CV195" s="255"/>
      <c r="CW195" s="255"/>
      <c r="CX195" s="255"/>
      <c r="CY195" s="255"/>
      <c r="CZ195" s="255"/>
      <c r="DA195" s="255"/>
      <c r="DB195" s="255"/>
      <c r="DC195" s="255"/>
      <c r="DD195" s="255"/>
      <c r="DE195" s="255"/>
      <c r="DF195" s="255"/>
      <c r="DG195" s="255"/>
      <c r="DH195" s="255"/>
      <c r="DI195" s="255"/>
      <c r="DJ195" s="255"/>
      <c r="DK195" s="255"/>
      <c r="DL195" s="255"/>
      <c r="DM195" s="255"/>
      <c r="DN195" s="255"/>
      <c r="DO195" s="255"/>
      <c r="DP195" s="255"/>
      <c r="DQ195" s="255"/>
      <c r="DR195" s="255"/>
      <c r="DS195" s="255"/>
      <c r="DT195" s="255"/>
      <c r="DU195" s="255"/>
      <c r="DV195" s="255"/>
      <c r="DW195" s="255"/>
      <c r="DX195" s="255"/>
      <c r="DY195" s="255"/>
      <c r="DZ195" s="255"/>
      <c r="EA195" s="255"/>
      <c r="EB195" s="255"/>
      <c r="EC195" s="255"/>
      <c r="ED195" s="255"/>
      <c r="EE195" s="255"/>
      <c r="EF195" s="255"/>
      <c r="EG195" s="255"/>
      <c r="EH195" s="255"/>
      <c r="EI195" s="255"/>
      <c r="EJ195" s="255"/>
      <c r="EK195" s="255"/>
      <c r="EL195" s="255"/>
      <c r="EM195" s="255"/>
      <c r="EN195" s="255"/>
      <c r="EO195" s="255"/>
      <c r="EP195" s="255"/>
      <c r="EQ195" s="255"/>
      <c r="ER195" s="255"/>
      <c r="ES195" s="255"/>
      <c r="ET195" s="255"/>
      <c r="EU195" s="255"/>
      <c r="EV195" s="255"/>
      <c r="EW195" s="255"/>
      <c r="EX195" s="255"/>
      <c r="EY195" s="255"/>
      <c r="EZ195" s="255"/>
      <c r="FA195" s="255"/>
      <c r="FB195" s="255"/>
      <c r="FC195" s="255"/>
      <c r="FD195" s="255"/>
      <c r="FE195" s="255"/>
      <c r="FF195" s="255"/>
      <c r="FG195" s="255"/>
      <c r="FH195" s="255"/>
      <c r="FI195" s="255"/>
      <c r="FJ195" s="255"/>
      <c r="FK195" s="255"/>
      <c r="FL195" s="255"/>
      <c r="FM195" s="255"/>
      <c r="FN195" s="255"/>
      <c r="FO195" s="255"/>
      <c r="FP195" s="255"/>
      <c r="FQ195" s="255"/>
      <c r="FR195" s="255"/>
      <c r="FS195" s="255"/>
      <c r="FT195" s="255"/>
      <c r="FU195" s="255"/>
      <c r="FV195" s="255"/>
      <c r="FW195" s="255"/>
      <c r="FX195" s="255"/>
      <c r="FY195" s="255"/>
      <c r="FZ195" s="255"/>
      <c r="GA195" s="255"/>
      <c r="GB195" s="255"/>
      <c r="GC195" s="255"/>
      <c r="GD195" s="255"/>
      <c r="GE195" s="255"/>
      <c r="GF195" s="255"/>
      <c r="GG195" s="255"/>
      <c r="GH195" s="255"/>
      <c r="GI195" s="255"/>
      <c r="GJ195" s="255"/>
      <c r="GK195" s="255"/>
      <c r="GL195" s="255"/>
      <c r="GM195" s="255"/>
      <c r="GN195" s="255"/>
      <c r="GO195" s="255"/>
      <c r="GP195" s="255"/>
      <c r="GQ195" s="255"/>
      <c r="GR195" s="255"/>
      <c r="GS195" s="255"/>
      <c r="GT195" s="255"/>
      <c r="GU195" s="255"/>
      <c r="GV195" s="255"/>
      <c r="GW195" s="255"/>
      <c r="GX195" s="255"/>
      <c r="GY195" s="255"/>
      <c r="GZ195" s="255"/>
      <c r="HA195" s="255"/>
      <c r="HB195" s="255"/>
      <c r="HC195" s="255"/>
      <c r="HD195" s="255"/>
      <c r="HE195" s="255"/>
      <c r="HF195" s="255"/>
      <c r="HG195" s="255"/>
      <c r="HH195" s="255"/>
      <c r="HI195" s="255"/>
      <c r="HJ195" s="255"/>
      <c r="HK195" s="255"/>
      <c r="HL195" s="255"/>
      <c r="HM195" s="255"/>
      <c r="HN195" s="255"/>
      <c r="HO195" s="255"/>
      <c r="HP195" s="255"/>
      <c r="HQ195" s="255"/>
      <c r="HR195" s="255"/>
      <c r="HS195" s="255"/>
      <c r="HT195" s="255"/>
      <c r="HU195" s="255"/>
      <c r="HV195" s="255"/>
      <c r="HW195" s="255"/>
      <c r="HX195" s="255"/>
      <c r="HY195" s="255"/>
      <c r="HZ195" s="255"/>
      <c r="IA195" s="255"/>
      <c r="IB195" s="255"/>
      <c r="IC195" s="255"/>
      <c r="ID195" s="255"/>
      <c r="IE195" s="255"/>
      <c r="IF195" s="255"/>
      <c r="IG195" s="255"/>
      <c r="IH195" s="255"/>
      <c r="II195" s="255"/>
      <c r="IJ195" s="255"/>
      <c r="IK195" s="255"/>
      <c r="IL195" s="255"/>
    </row>
    <row r="196" spans="1:246" s="253" customFormat="1">
      <c r="A196" s="257" t="s">
        <v>639</v>
      </c>
      <c r="B196" s="258" t="str">
        <f t="shared" si="16"/>
        <v>PCO173</v>
      </c>
      <c r="C196" s="502" t="s">
        <v>81</v>
      </c>
      <c r="D196" s="503" t="s">
        <v>203</v>
      </c>
      <c r="E196" s="453">
        <v>8</v>
      </c>
      <c r="F196" s="486"/>
      <c r="G196" s="260">
        <f t="shared" si="17"/>
        <v>0</v>
      </c>
      <c r="H196" s="254"/>
      <c r="I196" s="255"/>
      <c r="J196" s="255"/>
      <c r="K196" s="255"/>
      <c r="L196" s="255"/>
      <c r="M196" s="255"/>
      <c r="N196" s="255"/>
      <c r="O196" s="255"/>
      <c r="P196" s="255"/>
      <c r="Q196" s="255"/>
      <c r="R196" s="255"/>
      <c r="S196" s="255"/>
      <c r="T196" s="255"/>
      <c r="U196" s="255"/>
      <c r="V196" s="255"/>
      <c r="W196" s="255"/>
      <c r="X196" s="255"/>
      <c r="Y196" s="255"/>
      <c r="Z196" s="255"/>
      <c r="AA196" s="255"/>
      <c r="AB196" s="255"/>
      <c r="AC196" s="255"/>
      <c r="AD196" s="255"/>
      <c r="AE196" s="255"/>
      <c r="AF196" s="255"/>
      <c r="AG196" s="255"/>
      <c r="AH196" s="255"/>
      <c r="AI196" s="255"/>
      <c r="AJ196" s="255"/>
      <c r="AK196" s="255"/>
      <c r="AL196" s="255"/>
      <c r="AM196" s="255"/>
      <c r="AN196" s="255"/>
      <c r="AO196" s="255"/>
      <c r="AP196" s="255"/>
      <c r="AQ196" s="255"/>
      <c r="AR196" s="255"/>
      <c r="AS196" s="255"/>
      <c r="AT196" s="255"/>
      <c r="AU196" s="255"/>
      <c r="AV196" s="255"/>
      <c r="AW196" s="255"/>
      <c r="AX196" s="255"/>
      <c r="AY196" s="255"/>
      <c r="AZ196" s="255"/>
      <c r="BA196" s="255"/>
      <c r="BB196" s="255"/>
      <c r="BC196" s="255"/>
      <c r="BD196" s="255"/>
      <c r="BE196" s="255"/>
      <c r="BF196" s="255"/>
      <c r="BG196" s="255"/>
      <c r="BH196" s="256"/>
      <c r="BI196" s="256"/>
      <c r="BJ196" s="255"/>
      <c r="BK196" s="255"/>
      <c r="BL196" s="255"/>
      <c r="BM196" s="255"/>
      <c r="BN196" s="255"/>
      <c r="BO196" s="255"/>
      <c r="BP196" s="255"/>
      <c r="BQ196" s="255"/>
      <c r="BR196" s="255"/>
      <c r="BS196" s="255"/>
      <c r="BT196" s="255"/>
      <c r="BU196" s="255"/>
      <c r="BV196" s="255"/>
      <c r="BW196" s="255"/>
      <c r="BX196" s="255"/>
      <c r="BY196" s="255"/>
      <c r="BZ196" s="255"/>
      <c r="CA196" s="255"/>
      <c r="CB196" s="255"/>
      <c r="CC196" s="255"/>
      <c r="CD196" s="255"/>
      <c r="CE196" s="255"/>
      <c r="CF196" s="255"/>
      <c r="CG196" s="255"/>
      <c r="CH196" s="255"/>
      <c r="CI196" s="255"/>
      <c r="CJ196" s="255"/>
      <c r="CK196" s="255"/>
      <c r="CL196" s="255"/>
      <c r="CM196" s="255"/>
      <c r="CN196" s="255"/>
      <c r="CO196" s="255"/>
      <c r="CP196" s="255"/>
      <c r="CQ196" s="255"/>
      <c r="CR196" s="255"/>
      <c r="CS196" s="255"/>
      <c r="CT196" s="255"/>
      <c r="CU196" s="255"/>
      <c r="CV196" s="255"/>
      <c r="CW196" s="255"/>
      <c r="CX196" s="255"/>
      <c r="CY196" s="255"/>
      <c r="CZ196" s="255"/>
      <c r="DA196" s="255"/>
      <c r="DB196" s="255"/>
      <c r="DC196" s="255"/>
      <c r="DD196" s="255"/>
      <c r="DE196" s="255"/>
      <c r="DF196" s="255"/>
      <c r="DG196" s="255"/>
      <c r="DH196" s="255"/>
      <c r="DI196" s="255"/>
      <c r="DJ196" s="255"/>
      <c r="DK196" s="255"/>
      <c r="DL196" s="255"/>
      <c r="DM196" s="255"/>
      <c r="DN196" s="255"/>
      <c r="DO196" s="255"/>
      <c r="DP196" s="255"/>
      <c r="DQ196" s="255"/>
      <c r="DR196" s="255"/>
      <c r="DS196" s="255"/>
      <c r="DT196" s="255"/>
      <c r="DU196" s="255"/>
      <c r="DV196" s="255"/>
      <c r="DW196" s="255"/>
      <c r="DX196" s="255"/>
      <c r="DY196" s="255"/>
      <c r="DZ196" s="255"/>
      <c r="EA196" s="255"/>
      <c r="EB196" s="255"/>
      <c r="EC196" s="255"/>
      <c r="ED196" s="255"/>
      <c r="EE196" s="255"/>
      <c r="EF196" s="255"/>
      <c r="EG196" s="255"/>
      <c r="EH196" s="255"/>
      <c r="EI196" s="255"/>
      <c r="EJ196" s="255"/>
      <c r="EK196" s="255"/>
      <c r="EL196" s="255"/>
      <c r="EM196" s="255"/>
      <c r="EN196" s="255"/>
      <c r="EO196" s="255"/>
      <c r="EP196" s="255"/>
      <c r="EQ196" s="255"/>
      <c r="ER196" s="255"/>
      <c r="ES196" s="255"/>
      <c r="ET196" s="255"/>
      <c r="EU196" s="255"/>
      <c r="EV196" s="255"/>
      <c r="EW196" s="255"/>
      <c r="EX196" s="255"/>
      <c r="EY196" s="255"/>
      <c r="EZ196" s="255"/>
      <c r="FA196" s="255"/>
      <c r="FB196" s="255"/>
      <c r="FC196" s="255"/>
      <c r="FD196" s="255"/>
      <c r="FE196" s="255"/>
      <c r="FF196" s="255"/>
      <c r="FG196" s="255"/>
      <c r="FH196" s="255"/>
      <c r="FI196" s="255"/>
      <c r="FJ196" s="255"/>
      <c r="FK196" s="255"/>
      <c r="FL196" s="255"/>
      <c r="FM196" s="255"/>
      <c r="FN196" s="255"/>
      <c r="FO196" s="255"/>
      <c r="FP196" s="255"/>
      <c r="FQ196" s="255"/>
      <c r="FR196" s="255"/>
      <c r="FS196" s="255"/>
      <c r="FT196" s="255"/>
      <c r="FU196" s="255"/>
      <c r="FV196" s="255"/>
      <c r="FW196" s="255"/>
      <c r="FX196" s="255"/>
      <c r="FY196" s="255"/>
      <c r="FZ196" s="255"/>
      <c r="GA196" s="255"/>
      <c r="GB196" s="255"/>
      <c r="GC196" s="255"/>
      <c r="GD196" s="255"/>
      <c r="GE196" s="255"/>
      <c r="GF196" s="255"/>
      <c r="GG196" s="255"/>
      <c r="GH196" s="255"/>
      <c r="GI196" s="255"/>
      <c r="GJ196" s="255"/>
      <c r="GK196" s="255"/>
      <c r="GL196" s="255"/>
      <c r="GM196" s="255"/>
      <c r="GN196" s="255"/>
      <c r="GO196" s="255"/>
      <c r="GP196" s="255"/>
      <c r="GQ196" s="255"/>
      <c r="GR196" s="255"/>
      <c r="GS196" s="255"/>
      <c r="GT196" s="255"/>
      <c r="GU196" s="255"/>
      <c r="GV196" s="255"/>
      <c r="GW196" s="255"/>
      <c r="GX196" s="255"/>
      <c r="GY196" s="255"/>
      <c r="GZ196" s="255"/>
      <c r="HA196" s="255"/>
      <c r="HB196" s="255"/>
      <c r="HC196" s="255"/>
      <c r="HD196" s="255"/>
      <c r="HE196" s="255"/>
      <c r="HF196" s="255"/>
      <c r="HG196" s="255"/>
      <c r="HH196" s="255"/>
      <c r="HI196" s="255"/>
      <c r="HJ196" s="255"/>
      <c r="HK196" s="255"/>
      <c r="HL196" s="255"/>
      <c r="HM196" s="255"/>
      <c r="HN196" s="255"/>
      <c r="HO196" s="255"/>
      <c r="HP196" s="255"/>
      <c r="HQ196" s="255"/>
      <c r="HR196" s="255"/>
      <c r="HS196" s="255"/>
      <c r="HT196" s="255"/>
      <c r="HU196" s="255"/>
      <c r="HV196" s="255"/>
      <c r="HW196" s="255"/>
      <c r="HX196" s="255"/>
      <c r="HY196" s="255"/>
      <c r="HZ196" s="255"/>
      <c r="IA196" s="255"/>
      <c r="IB196" s="255"/>
      <c r="IC196" s="255"/>
      <c r="ID196" s="255"/>
      <c r="IE196" s="255"/>
      <c r="IF196" s="255"/>
      <c r="IG196" s="255"/>
      <c r="IH196" s="255"/>
      <c r="II196" s="255"/>
      <c r="IJ196" s="255"/>
      <c r="IK196" s="255"/>
      <c r="IL196" s="255"/>
    </row>
    <row r="197" spans="1:246" s="253" customFormat="1" ht="13.5" thickBot="1">
      <c r="A197" s="257" t="s">
        <v>640</v>
      </c>
      <c r="B197" s="258" t="str">
        <f t="shared" si="16"/>
        <v>PCO174</v>
      </c>
      <c r="C197" s="520" t="s">
        <v>82</v>
      </c>
      <c r="D197" s="521" t="s">
        <v>203</v>
      </c>
      <c r="E197" s="522">
        <v>8</v>
      </c>
      <c r="F197" s="523"/>
      <c r="G197" s="260">
        <f t="shared" si="17"/>
        <v>0</v>
      </c>
      <c r="H197" s="254"/>
      <c r="I197" s="255"/>
      <c r="J197" s="255"/>
      <c r="K197" s="255"/>
      <c r="L197" s="255"/>
      <c r="M197" s="255"/>
      <c r="N197" s="255"/>
      <c r="O197" s="255"/>
      <c r="P197" s="255"/>
      <c r="Q197" s="255"/>
      <c r="R197" s="255"/>
      <c r="S197" s="255"/>
      <c r="T197" s="255"/>
      <c r="U197" s="255"/>
      <c r="V197" s="255"/>
      <c r="W197" s="255"/>
      <c r="X197" s="255"/>
      <c r="Y197" s="255"/>
      <c r="Z197" s="255"/>
      <c r="AA197" s="255"/>
      <c r="AB197" s="255"/>
      <c r="AC197" s="255"/>
      <c r="AD197" s="255"/>
      <c r="AE197" s="255"/>
      <c r="AF197" s="255"/>
      <c r="AG197" s="255"/>
      <c r="AH197" s="255"/>
      <c r="AI197" s="255"/>
      <c r="AJ197" s="255"/>
      <c r="AK197" s="255"/>
      <c r="AL197" s="255"/>
      <c r="AM197" s="255"/>
      <c r="AN197" s="255"/>
      <c r="AO197" s="255"/>
      <c r="AP197" s="255"/>
      <c r="AQ197" s="255"/>
      <c r="AR197" s="255"/>
      <c r="AS197" s="255"/>
      <c r="AT197" s="255"/>
      <c r="AU197" s="255"/>
      <c r="AV197" s="255"/>
      <c r="AW197" s="255"/>
      <c r="AX197" s="255"/>
      <c r="AY197" s="255"/>
      <c r="AZ197" s="255"/>
      <c r="BA197" s="255"/>
      <c r="BB197" s="255"/>
      <c r="BC197" s="255"/>
      <c r="BD197" s="255"/>
      <c r="BE197" s="255"/>
      <c r="BF197" s="255"/>
      <c r="BG197" s="255"/>
      <c r="BH197" s="256"/>
      <c r="BI197" s="256"/>
      <c r="BJ197" s="255"/>
      <c r="BK197" s="255"/>
      <c r="BL197" s="255"/>
      <c r="BM197" s="255"/>
      <c r="BN197" s="255"/>
      <c r="BO197" s="255"/>
      <c r="BP197" s="255"/>
      <c r="BQ197" s="255"/>
      <c r="BR197" s="255"/>
      <c r="BS197" s="255"/>
      <c r="BT197" s="255"/>
      <c r="BU197" s="255"/>
      <c r="BV197" s="255"/>
      <c r="BW197" s="255"/>
      <c r="BX197" s="255"/>
      <c r="BY197" s="255"/>
      <c r="BZ197" s="255"/>
      <c r="CA197" s="255"/>
      <c r="CB197" s="255"/>
      <c r="CC197" s="255"/>
      <c r="CD197" s="255"/>
      <c r="CE197" s="255"/>
      <c r="CF197" s="255"/>
      <c r="CG197" s="255"/>
      <c r="CH197" s="255"/>
      <c r="CI197" s="255"/>
      <c r="CJ197" s="255"/>
      <c r="CK197" s="255"/>
      <c r="CL197" s="255"/>
      <c r="CM197" s="255"/>
      <c r="CN197" s="255"/>
      <c r="CO197" s="255"/>
      <c r="CP197" s="255"/>
      <c r="CQ197" s="255"/>
      <c r="CR197" s="255"/>
      <c r="CS197" s="255"/>
      <c r="CT197" s="255"/>
      <c r="CU197" s="255"/>
      <c r="CV197" s="255"/>
      <c r="CW197" s="255"/>
      <c r="CX197" s="255"/>
      <c r="CY197" s="255"/>
      <c r="CZ197" s="255"/>
      <c r="DA197" s="255"/>
      <c r="DB197" s="255"/>
      <c r="DC197" s="255"/>
      <c r="DD197" s="255"/>
      <c r="DE197" s="255"/>
      <c r="DF197" s="255"/>
      <c r="DG197" s="255"/>
      <c r="DH197" s="255"/>
      <c r="DI197" s="255"/>
      <c r="DJ197" s="255"/>
      <c r="DK197" s="255"/>
      <c r="DL197" s="255"/>
      <c r="DM197" s="255"/>
      <c r="DN197" s="255"/>
      <c r="DO197" s="255"/>
      <c r="DP197" s="255"/>
      <c r="DQ197" s="255"/>
      <c r="DR197" s="255"/>
      <c r="DS197" s="255"/>
      <c r="DT197" s="255"/>
      <c r="DU197" s="255"/>
      <c r="DV197" s="255"/>
      <c r="DW197" s="255"/>
      <c r="DX197" s="255"/>
      <c r="DY197" s="255"/>
      <c r="DZ197" s="255"/>
      <c r="EA197" s="255"/>
      <c r="EB197" s="255"/>
      <c r="EC197" s="255"/>
      <c r="ED197" s="255"/>
      <c r="EE197" s="255"/>
      <c r="EF197" s="255"/>
      <c r="EG197" s="255"/>
      <c r="EH197" s="255"/>
      <c r="EI197" s="255"/>
      <c r="EJ197" s="255"/>
      <c r="EK197" s="255"/>
      <c r="EL197" s="255"/>
      <c r="EM197" s="255"/>
      <c r="EN197" s="255"/>
      <c r="EO197" s="255"/>
      <c r="EP197" s="255"/>
      <c r="EQ197" s="255"/>
      <c r="ER197" s="255"/>
      <c r="ES197" s="255"/>
      <c r="ET197" s="255"/>
      <c r="EU197" s="255"/>
      <c r="EV197" s="255"/>
      <c r="EW197" s="255"/>
      <c r="EX197" s="255"/>
      <c r="EY197" s="255"/>
      <c r="EZ197" s="255"/>
      <c r="FA197" s="255"/>
      <c r="FB197" s="255"/>
      <c r="FC197" s="255"/>
      <c r="FD197" s="255"/>
      <c r="FE197" s="255"/>
      <c r="FF197" s="255"/>
      <c r="FG197" s="255"/>
      <c r="FH197" s="255"/>
      <c r="FI197" s="255"/>
      <c r="FJ197" s="255"/>
      <c r="FK197" s="255"/>
      <c r="FL197" s="255"/>
      <c r="FM197" s="255"/>
      <c r="FN197" s="255"/>
      <c r="FO197" s="255"/>
      <c r="FP197" s="255"/>
      <c r="FQ197" s="255"/>
      <c r="FR197" s="255"/>
      <c r="FS197" s="255"/>
      <c r="FT197" s="255"/>
      <c r="FU197" s="255"/>
      <c r="FV197" s="255"/>
      <c r="FW197" s="255"/>
      <c r="FX197" s="255"/>
      <c r="FY197" s="255"/>
      <c r="FZ197" s="255"/>
      <c r="GA197" s="255"/>
      <c r="GB197" s="255"/>
      <c r="GC197" s="255"/>
      <c r="GD197" s="255"/>
      <c r="GE197" s="255"/>
      <c r="GF197" s="255"/>
      <c r="GG197" s="255"/>
      <c r="GH197" s="255"/>
      <c r="GI197" s="255"/>
      <c r="GJ197" s="255"/>
      <c r="GK197" s="255"/>
      <c r="GL197" s="255"/>
      <c r="GM197" s="255"/>
      <c r="GN197" s="255"/>
      <c r="GO197" s="255"/>
      <c r="GP197" s="255"/>
      <c r="GQ197" s="255"/>
      <c r="GR197" s="255"/>
      <c r="GS197" s="255"/>
      <c r="GT197" s="255"/>
      <c r="GU197" s="255"/>
      <c r="GV197" s="255"/>
      <c r="GW197" s="255"/>
      <c r="GX197" s="255"/>
      <c r="GY197" s="255"/>
      <c r="GZ197" s="255"/>
      <c r="HA197" s="255"/>
      <c r="HB197" s="255"/>
      <c r="HC197" s="255"/>
      <c r="HD197" s="255"/>
      <c r="HE197" s="255"/>
      <c r="HF197" s="255"/>
      <c r="HG197" s="255"/>
      <c r="HH197" s="255"/>
      <c r="HI197" s="255"/>
      <c r="HJ197" s="255"/>
      <c r="HK197" s="255"/>
      <c r="HL197" s="255"/>
      <c r="HM197" s="255"/>
      <c r="HN197" s="255"/>
      <c r="HO197" s="255"/>
      <c r="HP197" s="255"/>
      <c r="HQ197" s="255"/>
      <c r="HR197" s="255"/>
      <c r="HS197" s="255"/>
      <c r="HT197" s="255"/>
      <c r="HU197" s="255"/>
      <c r="HV197" s="255"/>
      <c r="HW197" s="255"/>
      <c r="HX197" s="255"/>
      <c r="HY197" s="255"/>
      <c r="HZ197" s="255"/>
      <c r="IA197" s="255"/>
      <c r="IB197" s="255"/>
      <c r="IC197" s="255"/>
      <c r="ID197" s="255"/>
      <c r="IE197" s="255"/>
      <c r="IF197" s="255"/>
      <c r="IG197" s="255"/>
      <c r="IH197" s="255"/>
      <c r="II197" s="255"/>
      <c r="IJ197" s="255"/>
      <c r="IK197" s="255"/>
      <c r="IL197" s="255"/>
    </row>
    <row r="198" spans="1:246" s="198" customFormat="1" ht="16.5" thickBot="1">
      <c r="A198" s="169" t="s">
        <v>209</v>
      </c>
      <c r="B198" s="193"/>
      <c r="C198" s="166"/>
      <c r="D198" s="167"/>
      <c r="E198" s="168"/>
      <c r="F198" s="377"/>
      <c r="G198" s="181">
        <f>SUM(G12:G197)</f>
        <v>0</v>
      </c>
      <c r="H198" s="219"/>
    </row>
    <row r="199" spans="1:246" s="198" customFormat="1" ht="15.75">
      <c r="A199" s="278"/>
      <c r="B199" s="279"/>
      <c r="C199" s="280"/>
      <c r="D199" s="281"/>
      <c r="E199" s="282"/>
      <c r="F199" s="378"/>
      <c r="G199" s="284"/>
      <c r="H199" s="219"/>
    </row>
    <row r="200" spans="1:246" s="208" customFormat="1" ht="25.5">
      <c r="A200" s="291"/>
      <c r="B200" s="277" t="s">
        <v>236</v>
      </c>
      <c r="C200" s="398" t="s">
        <v>427</v>
      </c>
      <c r="D200" s="281"/>
      <c r="E200" s="292"/>
      <c r="F200" s="378"/>
      <c r="G200" s="284"/>
      <c r="H200" s="293"/>
    </row>
    <row r="201" spans="1:246" s="198" customFormat="1">
      <c r="A201" s="209"/>
      <c r="B201" s="210"/>
      <c r="E201" s="211"/>
      <c r="F201" s="379"/>
      <c r="G201" s="212"/>
      <c r="H201" s="219"/>
    </row>
    <row r="202" spans="1:246" s="198" customFormat="1">
      <c r="A202" s="174" t="s">
        <v>85</v>
      </c>
      <c r="B202" s="213"/>
      <c r="C202" s="204"/>
      <c r="D202" s="204"/>
      <c r="E202" s="214"/>
      <c r="F202" s="380"/>
      <c r="G202" s="215"/>
      <c r="H202" s="219"/>
    </row>
    <row r="203" spans="1:246" s="198" customFormat="1">
      <c r="A203" s="175" t="s">
        <v>86</v>
      </c>
      <c r="B203" s="213"/>
      <c r="C203" s="204"/>
      <c r="D203" s="204"/>
      <c r="E203" s="214"/>
      <c r="F203" s="380"/>
      <c r="G203" s="215"/>
      <c r="H203" s="219"/>
    </row>
    <row r="204" spans="1:246" s="198" customFormat="1">
      <c r="A204" s="175" t="s">
        <v>87</v>
      </c>
      <c r="B204" s="213"/>
      <c r="C204" s="204"/>
      <c r="D204" s="204"/>
      <c r="E204" s="214"/>
      <c r="F204" s="380"/>
      <c r="G204" s="215"/>
      <c r="H204" s="219"/>
    </row>
    <row r="205" spans="1:246" s="198" customFormat="1">
      <c r="A205" s="176" t="s">
        <v>88</v>
      </c>
      <c r="B205" s="213"/>
      <c r="C205" s="204"/>
      <c r="D205" s="204"/>
      <c r="E205" s="214"/>
      <c r="F205" s="380"/>
      <c r="G205" s="215"/>
      <c r="H205" s="219"/>
    </row>
    <row r="206" spans="1:246" s="198" customFormat="1">
      <c r="A206" s="177" t="s">
        <v>89</v>
      </c>
      <c r="B206" s="213"/>
      <c r="C206" s="204"/>
      <c r="D206" s="204"/>
      <c r="E206" s="214"/>
      <c r="F206" s="380"/>
      <c r="G206" s="215"/>
      <c r="H206" s="219"/>
    </row>
    <row r="207" spans="1:246" s="198" customFormat="1">
      <c r="A207" s="177" t="s">
        <v>90</v>
      </c>
      <c r="B207" s="213"/>
      <c r="C207" s="204"/>
      <c r="D207" s="204"/>
      <c r="E207" s="214"/>
      <c r="F207" s="380"/>
      <c r="G207" s="215"/>
      <c r="H207" s="219"/>
    </row>
    <row r="208" spans="1:246" s="198" customFormat="1">
      <c r="A208" s="177" t="s">
        <v>91</v>
      </c>
      <c r="B208" s="213"/>
      <c r="C208" s="204"/>
      <c r="D208" s="204"/>
      <c r="E208" s="214"/>
      <c r="F208" s="380"/>
      <c r="G208" s="215"/>
      <c r="H208" s="219"/>
    </row>
    <row r="209" spans="1:8" s="198" customFormat="1">
      <c r="A209" s="177" t="s">
        <v>92</v>
      </c>
      <c r="B209" s="213"/>
      <c r="C209" s="204"/>
      <c r="D209" s="204"/>
      <c r="E209" s="214"/>
      <c r="F209" s="380"/>
      <c r="G209" s="215"/>
      <c r="H209" s="219"/>
    </row>
    <row r="210" spans="1:8" s="198" customFormat="1">
      <c r="A210" s="177" t="s">
        <v>93</v>
      </c>
      <c r="B210" s="213"/>
      <c r="C210" s="204"/>
      <c r="D210" s="204"/>
      <c r="E210" s="214"/>
      <c r="F210" s="380"/>
      <c r="G210" s="215"/>
      <c r="H210" s="219"/>
    </row>
    <row r="211" spans="1:8" s="198" customFormat="1">
      <c r="A211" s="177" t="s">
        <v>94</v>
      </c>
      <c r="B211" s="213"/>
      <c r="C211" s="204"/>
      <c r="D211" s="204"/>
      <c r="E211" s="214"/>
      <c r="F211" s="380"/>
      <c r="G211" s="215"/>
      <c r="H211" s="219"/>
    </row>
    <row r="212" spans="1:8" s="198" customFormat="1">
      <c r="A212" s="178" t="s">
        <v>95</v>
      </c>
      <c r="B212" s="213"/>
      <c r="C212" s="204"/>
      <c r="D212" s="204"/>
      <c r="E212" s="214"/>
      <c r="F212" s="380"/>
      <c r="G212" s="215"/>
      <c r="H212" s="219"/>
    </row>
    <row r="213" spans="1:8" s="198" customFormat="1">
      <c r="A213" s="178" t="s">
        <v>96</v>
      </c>
      <c r="B213" s="213"/>
      <c r="C213" s="204"/>
      <c r="D213" s="204"/>
      <c r="E213" s="214"/>
      <c r="F213" s="380"/>
      <c r="G213" s="215"/>
      <c r="H213" s="219"/>
    </row>
    <row r="214" spans="1:8" s="198" customFormat="1">
      <c r="A214" s="178" t="s">
        <v>97</v>
      </c>
      <c r="B214" s="213"/>
      <c r="C214" s="204"/>
      <c r="D214" s="204"/>
      <c r="E214" s="214"/>
      <c r="F214" s="380"/>
      <c r="G214" s="215"/>
      <c r="H214" s="219"/>
    </row>
    <row r="215" spans="1:8" s="198" customFormat="1">
      <c r="A215" s="178" t="s">
        <v>98</v>
      </c>
      <c r="B215" s="213"/>
      <c r="C215" s="204"/>
      <c r="D215" s="204"/>
      <c r="E215" s="214"/>
      <c r="F215" s="380"/>
      <c r="G215" s="215"/>
      <c r="H215" s="219"/>
    </row>
    <row r="216" spans="1:8" s="198" customFormat="1">
      <c r="A216" s="175" t="s">
        <v>99</v>
      </c>
      <c r="B216" s="213"/>
      <c r="C216" s="204"/>
      <c r="D216" s="204"/>
      <c r="E216" s="214"/>
      <c r="F216" s="380"/>
      <c r="G216" s="215"/>
      <c r="H216" s="219"/>
    </row>
    <row r="217" spans="1:8" s="198" customFormat="1">
      <c r="A217" s="175" t="s">
        <v>100</v>
      </c>
      <c r="B217" s="213"/>
      <c r="C217" s="204"/>
      <c r="D217" s="204"/>
      <c r="E217" s="214"/>
      <c r="F217" s="380"/>
      <c r="G217" s="215"/>
      <c r="H217" s="219"/>
    </row>
    <row r="218" spans="1:8" s="198" customFormat="1">
      <c r="A218" s="175" t="s">
        <v>101</v>
      </c>
      <c r="B218" s="213"/>
      <c r="C218" s="204"/>
      <c r="D218" s="204"/>
      <c r="E218" s="214"/>
      <c r="F218" s="380"/>
      <c r="G218" s="215"/>
      <c r="H218" s="219"/>
    </row>
    <row r="219" spans="1:8" s="198" customFormat="1">
      <c r="A219" s="175" t="s">
        <v>102</v>
      </c>
      <c r="B219" s="213"/>
      <c r="C219" s="204"/>
      <c r="D219" s="204"/>
      <c r="E219" s="214"/>
      <c r="F219" s="380"/>
      <c r="G219" s="215"/>
      <c r="H219" s="219"/>
    </row>
    <row r="220" spans="1:8" s="198" customFormat="1">
      <c r="A220" s="175" t="s">
        <v>103</v>
      </c>
      <c r="B220" s="213"/>
      <c r="C220" s="204"/>
      <c r="D220" s="204"/>
      <c r="E220" s="214"/>
      <c r="F220" s="380"/>
      <c r="G220" s="215"/>
      <c r="H220" s="219"/>
    </row>
    <row r="221" spans="1:8" s="198" customFormat="1">
      <c r="A221" s="175" t="s">
        <v>104</v>
      </c>
      <c r="B221" s="213"/>
      <c r="C221" s="204"/>
      <c r="D221" s="204"/>
      <c r="E221" s="214"/>
      <c r="F221" s="380"/>
      <c r="G221" s="215"/>
      <c r="H221" s="219"/>
    </row>
    <row r="222" spans="1:8" s="198" customFormat="1">
      <c r="A222" s="216" t="s">
        <v>110</v>
      </c>
      <c r="B222" s="213"/>
      <c r="C222" s="204"/>
      <c r="D222" s="204"/>
      <c r="E222" s="214"/>
      <c r="F222" s="380"/>
      <c r="G222" s="215"/>
      <c r="H222" s="219"/>
    </row>
    <row r="223" spans="1:8" s="198" customFormat="1">
      <c r="A223" s="179" t="s">
        <v>105</v>
      </c>
      <c r="B223" s="213"/>
      <c r="C223" s="204"/>
      <c r="D223" s="204"/>
      <c r="E223" s="214"/>
      <c r="F223" s="380"/>
      <c r="G223" s="215"/>
      <c r="H223" s="219"/>
    </row>
    <row r="224" spans="1:8" s="198" customFormat="1">
      <c r="A224" s="177" t="s">
        <v>111</v>
      </c>
      <c r="B224" s="213"/>
      <c r="C224" s="204"/>
      <c r="D224" s="204"/>
      <c r="E224" s="214"/>
      <c r="F224" s="380"/>
      <c r="G224" s="215"/>
      <c r="H224" s="219"/>
    </row>
    <row r="225" spans="1:8" s="198" customFormat="1">
      <c r="A225" s="177" t="s">
        <v>106</v>
      </c>
      <c r="B225" s="213"/>
      <c r="C225" s="204"/>
      <c r="D225" s="204"/>
      <c r="E225" s="214"/>
      <c r="F225" s="380"/>
      <c r="G225" s="215"/>
      <c r="H225" s="219"/>
    </row>
    <row r="226" spans="1:8" s="198" customFormat="1">
      <c r="A226" s="217"/>
      <c r="B226" s="213"/>
      <c r="C226" s="204"/>
      <c r="D226" s="204"/>
      <c r="E226" s="214"/>
      <c r="F226" s="380"/>
      <c r="G226" s="215"/>
      <c r="H226" s="219"/>
    </row>
    <row r="227" spans="1:8" s="198" customFormat="1">
      <c r="A227" s="209"/>
      <c r="B227" s="210"/>
      <c r="E227" s="211"/>
      <c r="F227" s="379"/>
      <c r="G227" s="212"/>
      <c r="H227" s="219"/>
    </row>
    <row r="228" spans="1:8" s="198" customFormat="1">
      <c r="A228" s="209"/>
      <c r="B228" s="210"/>
      <c r="E228" s="211"/>
      <c r="F228" s="379"/>
      <c r="G228" s="212"/>
      <c r="H228" s="219"/>
    </row>
    <row r="229" spans="1:8" s="198" customFormat="1">
      <c r="A229" s="209"/>
      <c r="B229" s="210"/>
      <c r="E229" s="211"/>
      <c r="F229" s="379"/>
      <c r="G229" s="212"/>
      <c r="H229" s="219"/>
    </row>
    <row r="230" spans="1:8" s="198" customFormat="1">
      <c r="A230" s="209"/>
      <c r="B230" s="210"/>
      <c r="E230" s="211"/>
      <c r="F230" s="379"/>
      <c r="G230" s="212"/>
      <c r="H230" s="219"/>
    </row>
    <row r="231" spans="1:8" s="198" customFormat="1">
      <c r="A231" s="209"/>
      <c r="B231" s="210"/>
      <c r="E231" s="211"/>
      <c r="F231" s="379"/>
      <c r="G231" s="212"/>
      <c r="H231" s="219"/>
    </row>
    <row r="232" spans="1:8" s="198" customFormat="1">
      <c r="A232" s="209"/>
      <c r="B232" s="210"/>
      <c r="E232" s="211"/>
      <c r="F232" s="379"/>
      <c r="G232" s="212"/>
      <c r="H232" s="219"/>
    </row>
    <row r="233" spans="1:8" s="198" customFormat="1">
      <c r="A233" s="209"/>
      <c r="B233" s="210"/>
      <c r="E233" s="211"/>
      <c r="F233" s="379"/>
      <c r="G233" s="212"/>
      <c r="H233" s="219"/>
    </row>
    <row r="234" spans="1:8" s="198" customFormat="1">
      <c r="A234" s="209"/>
      <c r="B234" s="210"/>
      <c r="E234" s="211"/>
      <c r="F234" s="379"/>
      <c r="G234" s="212"/>
      <c r="H234" s="219"/>
    </row>
    <row r="235" spans="1:8" s="198" customFormat="1">
      <c r="A235" s="209"/>
      <c r="B235" s="210"/>
      <c r="E235" s="211"/>
      <c r="F235" s="379"/>
      <c r="G235" s="212"/>
      <c r="H235" s="219"/>
    </row>
    <row r="236" spans="1:8" s="198" customFormat="1">
      <c r="A236" s="209"/>
      <c r="B236" s="210"/>
      <c r="E236" s="211"/>
      <c r="F236" s="379"/>
      <c r="G236" s="212"/>
      <c r="H236" s="219"/>
    </row>
    <row r="237" spans="1:8" s="198" customFormat="1">
      <c r="A237" s="209"/>
      <c r="B237" s="210"/>
      <c r="E237" s="211"/>
      <c r="F237" s="379"/>
      <c r="G237" s="212"/>
      <c r="H237" s="219"/>
    </row>
  </sheetData>
  <sheetProtection password="CCE1" sheet="1" objects="1" scenarios="1"/>
  <protectedRanges>
    <protectedRange sqref="F12:F1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3" orientation="landscape" useFirstPageNumber="1" r:id="rId1"/>
  <headerFooter>
    <oddFooter>&amp;LCenová soustava ÚRS&amp;RStrana &amp;P</oddFoot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Q140"/>
  <sheetViews>
    <sheetView view="pageBreakPreview" zoomScaleSheetLayoutView="100" workbookViewId="0">
      <selection activeCell="D13" sqref="D13"/>
    </sheetView>
  </sheetViews>
  <sheetFormatPr defaultColWidth="9.140625" defaultRowHeight="12.75"/>
  <cols>
    <col min="1" max="1" width="4.42578125" style="347" customWidth="1"/>
    <col min="2" max="2" width="15" style="348" customWidth="1"/>
    <col min="3" max="3" width="67.85546875" style="349" customWidth="1"/>
    <col min="4" max="4" width="5.5703125" style="349" customWidth="1"/>
    <col min="5" max="5" width="9.42578125" style="350" customWidth="1"/>
    <col min="6" max="6" width="11.140625" style="351" customWidth="1"/>
    <col min="7" max="7" width="18.85546875" style="351" customWidth="1"/>
    <col min="8" max="8" width="11.7109375" style="293" customWidth="1"/>
    <col min="9" max="16384" width="9.140625" style="301"/>
  </cols>
  <sheetData>
    <row r="1" spans="1:251" ht="15.75">
      <c r="A1" s="551" t="s">
        <v>642</v>
      </c>
      <c r="B1" s="551"/>
      <c r="C1" s="551"/>
      <c r="D1" s="551"/>
      <c r="E1" s="551"/>
      <c r="F1" s="551"/>
      <c r="G1" s="551"/>
      <c r="H1" s="363"/>
      <c r="I1" s="364"/>
      <c r="J1" s="364"/>
      <c r="K1" s="364"/>
      <c r="L1" s="364"/>
      <c r="M1" s="364"/>
      <c r="N1" s="364"/>
      <c r="O1" s="364"/>
      <c r="P1" s="364"/>
    </row>
    <row r="2" spans="1:251" ht="14.25" customHeight="1" thickBot="1">
      <c r="A2" s="302"/>
      <c r="B2" s="303"/>
      <c r="C2" s="304"/>
      <c r="D2" s="304"/>
      <c r="E2" s="305"/>
      <c r="F2" s="306"/>
      <c r="G2" s="306"/>
      <c r="H2" s="363"/>
      <c r="I2" s="364"/>
      <c r="J2" s="364"/>
      <c r="K2" s="364"/>
      <c r="L2" s="364"/>
      <c r="M2" s="364"/>
      <c r="N2" s="364"/>
      <c r="O2" s="364"/>
      <c r="P2" s="364"/>
    </row>
    <row r="3" spans="1:251" ht="13.5" thickTop="1">
      <c r="A3" s="559" t="s">
        <v>46</v>
      </c>
      <c r="B3" s="560"/>
      <c r="C3" s="307" t="str">
        <f>CONCATENATE(cislostavby," ",nazevstavby)</f>
        <v>Stavba Brno-Královo Pole, MPS Lužánky, ulice Sportovní 4</v>
      </c>
      <c r="D3" s="308"/>
      <c r="E3" s="309" t="s">
        <v>62</v>
      </c>
      <c r="F3" s="310">
        <v>0</v>
      </c>
      <c r="G3" s="311"/>
      <c r="H3" s="363"/>
      <c r="I3" s="364"/>
      <c r="J3" s="364"/>
      <c r="K3" s="364"/>
      <c r="L3" s="364"/>
      <c r="M3" s="364"/>
      <c r="N3" s="364"/>
      <c r="O3" s="364"/>
      <c r="P3" s="364"/>
    </row>
    <row r="4" spans="1:251" ht="13.5" thickBot="1">
      <c r="A4" s="561" t="s">
        <v>48</v>
      </c>
      <c r="B4" s="562"/>
      <c r="C4" s="312" t="str">
        <f>CONCATENATE(cisloobjektu," ",nazevobjektu)</f>
        <v>SO 01 STAVBA 25 METROVÉHO BAZÉNU MPS LUŽÁNKY</v>
      </c>
      <c r="D4" s="313"/>
      <c r="E4" s="563" t="s">
        <v>292</v>
      </c>
      <c r="F4" s="564"/>
      <c r="G4" s="565"/>
      <c r="H4" s="363"/>
      <c r="I4" s="364"/>
      <c r="J4" s="364"/>
      <c r="K4" s="364"/>
      <c r="L4" s="364"/>
      <c r="M4" s="364"/>
      <c r="N4" s="364"/>
      <c r="O4" s="364"/>
      <c r="P4" s="364"/>
    </row>
    <row r="5" spans="1:251" ht="13.5" thickTop="1">
      <c r="A5" s="314"/>
      <c r="B5" s="315"/>
      <c r="C5" s="316"/>
      <c r="D5" s="316"/>
      <c r="E5" s="317"/>
      <c r="F5" s="318"/>
      <c r="G5" s="318"/>
      <c r="H5" s="363"/>
      <c r="I5" s="364"/>
      <c r="J5" s="364"/>
      <c r="K5" s="364"/>
      <c r="L5" s="364"/>
      <c r="M5" s="364"/>
      <c r="N5" s="364"/>
      <c r="O5" s="364"/>
      <c r="P5" s="364"/>
    </row>
    <row r="6" spans="1:25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425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58.5" customHeight="1">
      <c r="A12" s="442" t="s">
        <v>112</v>
      </c>
      <c r="B12" s="443" t="str">
        <f t="shared" ref="B12:B30" si="0">CONCATENATE("PC",A12)</f>
        <v>PC001</v>
      </c>
      <c r="C12" s="444" t="s">
        <v>569</v>
      </c>
      <c r="D12" s="452" t="s">
        <v>628</v>
      </c>
      <c r="E12" s="453">
        <v>2</v>
      </c>
      <c r="F12" s="297"/>
      <c r="G12" s="297">
        <f>E12*F12</f>
        <v>0</v>
      </c>
      <c r="H12" s="368"/>
    </row>
    <row r="13" spans="1:251" s="369" customFormat="1" ht="58.5" customHeight="1">
      <c r="A13" s="442" t="s">
        <v>113</v>
      </c>
      <c r="B13" s="443" t="str">
        <f t="shared" si="0"/>
        <v>PC002</v>
      </c>
      <c r="C13" s="444" t="s">
        <v>570</v>
      </c>
      <c r="D13" s="452" t="s">
        <v>628</v>
      </c>
      <c r="E13" s="453">
        <v>4</v>
      </c>
      <c r="F13" s="297"/>
      <c r="G13" s="297">
        <f>E13*F13</f>
        <v>0</v>
      </c>
      <c r="H13" s="368"/>
    </row>
    <row r="14" spans="1:251" s="369" customFormat="1" ht="67.5">
      <c r="A14" s="442" t="s">
        <v>114</v>
      </c>
      <c r="B14" s="443" t="str">
        <f t="shared" si="0"/>
        <v>PC003</v>
      </c>
      <c r="C14" s="425" t="s">
        <v>571</v>
      </c>
      <c r="D14" s="426" t="s">
        <v>628</v>
      </c>
      <c r="E14" s="294">
        <v>1</v>
      </c>
      <c r="F14" s="427"/>
      <c r="G14" s="297">
        <f>E14*F14</f>
        <v>0</v>
      </c>
      <c r="H14" s="368"/>
    </row>
    <row r="15" spans="1:251" s="369" customFormat="1" ht="12.75" customHeight="1">
      <c r="A15" s="442" t="s">
        <v>115</v>
      </c>
      <c r="B15" s="443" t="str">
        <f t="shared" si="0"/>
        <v>PC004</v>
      </c>
      <c r="C15" s="444" t="s">
        <v>420</v>
      </c>
      <c r="D15" s="452" t="s">
        <v>628</v>
      </c>
      <c r="E15" s="453">
        <v>2</v>
      </c>
      <c r="F15" s="297"/>
      <c r="G15" s="297">
        <f t="shared" ref="G15:G30" si="1">E15*F15</f>
        <v>0</v>
      </c>
      <c r="H15" s="368"/>
    </row>
    <row r="16" spans="1:251" s="369" customFormat="1" ht="33.75">
      <c r="A16" s="442" t="s">
        <v>116</v>
      </c>
      <c r="B16" s="443" t="str">
        <f t="shared" si="0"/>
        <v>PC005</v>
      </c>
      <c r="C16" s="444" t="s">
        <v>421</v>
      </c>
      <c r="D16" s="452" t="s">
        <v>628</v>
      </c>
      <c r="E16" s="453">
        <v>1</v>
      </c>
      <c r="F16" s="297"/>
      <c r="G16" s="297">
        <f>E16*F16</f>
        <v>0</v>
      </c>
    </row>
    <row r="17" spans="1:251" s="369" customFormat="1" ht="22.5">
      <c r="A17" s="442" t="s">
        <v>117</v>
      </c>
      <c r="B17" s="443" t="str">
        <f t="shared" si="0"/>
        <v>PC006</v>
      </c>
      <c r="C17" s="444" t="s">
        <v>422</v>
      </c>
      <c r="D17" s="452" t="s">
        <v>628</v>
      </c>
      <c r="E17" s="453">
        <v>1</v>
      </c>
      <c r="F17" s="297"/>
      <c r="G17" s="297">
        <f>E17*F17</f>
        <v>0</v>
      </c>
    </row>
    <row r="18" spans="1:251" s="369" customFormat="1" ht="33.75">
      <c r="A18" s="442" t="s">
        <v>118</v>
      </c>
      <c r="B18" s="443" t="str">
        <f t="shared" si="0"/>
        <v>PC007</v>
      </c>
      <c r="C18" s="425" t="s">
        <v>423</v>
      </c>
      <c r="D18" s="426" t="s">
        <v>628</v>
      </c>
      <c r="E18" s="294">
        <v>1</v>
      </c>
      <c r="F18" s="427"/>
      <c r="G18" s="297">
        <f>E18*F18</f>
        <v>0</v>
      </c>
      <c r="H18" s="368"/>
    </row>
    <row r="19" spans="1:251" s="369" customFormat="1">
      <c r="A19" s="442" t="s">
        <v>119</v>
      </c>
      <c r="B19" s="443" t="str">
        <f t="shared" si="0"/>
        <v>PC008</v>
      </c>
      <c r="C19" s="425" t="s">
        <v>424</v>
      </c>
      <c r="D19" s="426" t="s">
        <v>628</v>
      </c>
      <c r="E19" s="294">
        <v>0</v>
      </c>
      <c r="F19" s="427"/>
      <c r="G19" s="297">
        <f>E19*F19</f>
        <v>0</v>
      </c>
      <c r="H19" s="368"/>
    </row>
    <row r="20" spans="1:251" s="417" customFormat="1" ht="22.5">
      <c r="A20" s="414" t="s">
        <v>120</v>
      </c>
      <c r="B20" s="415" t="str">
        <f t="shared" si="0"/>
        <v>PC009</v>
      </c>
      <c r="C20" s="430" t="s">
        <v>415</v>
      </c>
      <c r="D20" s="411" t="s">
        <v>628</v>
      </c>
      <c r="E20" s="390">
        <v>2</v>
      </c>
      <c r="F20" s="413"/>
      <c r="G20" s="413">
        <f>E20*F20</f>
        <v>0</v>
      </c>
      <c r="H20" s="416"/>
    </row>
    <row r="21" spans="1:251" s="335" customFormat="1" ht="12.75" customHeight="1">
      <c r="A21" s="332" t="s">
        <v>121</v>
      </c>
      <c r="B21" s="333" t="str">
        <f t="shared" si="0"/>
        <v>PC010</v>
      </c>
      <c r="C21" s="170" t="s">
        <v>216</v>
      </c>
      <c r="D21" s="195" t="s">
        <v>628</v>
      </c>
      <c r="E21" s="294">
        <v>12</v>
      </c>
      <c r="F21" s="206"/>
      <c r="G21" s="189">
        <f t="shared" si="1"/>
        <v>0</v>
      </c>
      <c r="H21" s="334"/>
    </row>
    <row r="22" spans="1:251" s="369" customFormat="1" ht="12.75" customHeight="1">
      <c r="A22" s="442" t="s">
        <v>122</v>
      </c>
      <c r="B22" s="443" t="str">
        <f t="shared" si="0"/>
        <v>PC011</v>
      </c>
      <c r="C22" s="425" t="s">
        <v>241</v>
      </c>
      <c r="D22" s="426" t="s">
        <v>628</v>
      </c>
      <c r="E22" s="294">
        <v>7</v>
      </c>
      <c r="F22" s="427"/>
      <c r="G22" s="297">
        <f t="shared" si="1"/>
        <v>0</v>
      </c>
      <c r="H22" s="368"/>
    </row>
    <row r="23" spans="1:251" s="417" customFormat="1" ht="12.75" customHeight="1">
      <c r="A23" s="414" t="s">
        <v>123</v>
      </c>
      <c r="B23" s="415" t="str">
        <f t="shared" si="0"/>
        <v>PC012</v>
      </c>
      <c r="C23" s="410" t="s">
        <v>416</v>
      </c>
      <c r="D23" s="424" t="s">
        <v>73</v>
      </c>
      <c r="E23" s="390">
        <v>50</v>
      </c>
      <c r="F23" s="481"/>
      <c r="G23" s="413">
        <f>E23*F23</f>
        <v>0</v>
      </c>
      <c r="H23" s="416"/>
    </row>
    <row r="24" spans="1:251" s="417" customFormat="1" ht="12.75" customHeight="1">
      <c r="A24" s="414" t="s">
        <v>124</v>
      </c>
      <c r="B24" s="415" t="str">
        <f t="shared" si="0"/>
        <v>PC013</v>
      </c>
      <c r="C24" s="410" t="s">
        <v>417</v>
      </c>
      <c r="D24" s="424" t="s">
        <v>628</v>
      </c>
      <c r="E24" s="390">
        <v>2</v>
      </c>
      <c r="F24" s="481"/>
      <c r="G24" s="413">
        <f>E24*F24</f>
        <v>0</v>
      </c>
      <c r="H24" s="416"/>
    </row>
    <row r="25" spans="1:251" s="417" customFormat="1" ht="12.75" customHeight="1">
      <c r="A25" s="414" t="s">
        <v>125</v>
      </c>
      <c r="B25" s="415" t="str">
        <f t="shared" si="0"/>
        <v>PC014</v>
      </c>
      <c r="C25" s="410" t="s">
        <v>418</v>
      </c>
      <c r="D25" s="424" t="s">
        <v>628</v>
      </c>
      <c r="E25" s="390">
        <v>2</v>
      </c>
      <c r="F25" s="481"/>
      <c r="G25" s="413">
        <f>E25*F25</f>
        <v>0</v>
      </c>
      <c r="H25" s="416"/>
    </row>
    <row r="26" spans="1:251" s="369" customFormat="1" ht="12.75" customHeight="1">
      <c r="A26" s="442" t="s">
        <v>126</v>
      </c>
      <c r="B26" s="443" t="str">
        <f t="shared" si="0"/>
        <v>PC015</v>
      </c>
      <c r="C26" s="425" t="s">
        <v>218</v>
      </c>
      <c r="D26" s="426" t="s">
        <v>628</v>
      </c>
      <c r="E26" s="294">
        <v>7</v>
      </c>
      <c r="F26" s="427"/>
      <c r="G26" s="297">
        <f t="shared" si="1"/>
        <v>0</v>
      </c>
      <c r="H26" s="368"/>
    </row>
    <row r="27" spans="1:251" s="369" customFormat="1" ht="12.75" customHeight="1">
      <c r="A27" s="442" t="s">
        <v>127</v>
      </c>
      <c r="B27" s="443" t="str">
        <f t="shared" si="0"/>
        <v>PC016</v>
      </c>
      <c r="C27" s="425" t="s">
        <v>219</v>
      </c>
      <c r="D27" s="426" t="s">
        <v>628</v>
      </c>
      <c r="E27" s="294">
        <v>7</v>
      </c>
      <c r="F27" s="427"/>
      <c r="G27" s="297">
        <f t="shared" si="1"/>
        <v>0</v>
      </c>
      <c r="H27" s="368"/>
    </row>
    <row r="28" spans="1:251" s="369" customFormat="1" ht="12.75" customHeight="1">
      <c r="A28" s="442" t="s">
        <v>128</v>
      </c>
      <c r="B28" s="443" t="str">
        <f t="shared" si="0"/>
        <v>PC017</v>
      </c>
      <c r="C28" s="425" t="s">
        <v>220</v>
      </c>
      <c r="D28" s="426" t="s">
        <v>628</v>
      </c>
      <c r="E28" s="294">
        <v>6</v>
      </c>
      <c r="F28" s="427"/>
      <c r="G28" s="297">
        <f t="shared" si="1"/>
        <v>0</v>
      </c>
      <c r="H28" s="368"/>
    </row>
    <row r="29" spans="1:251" s="369" customFormat="1" ht="12.75" customHeight="1">
      <c r="A29" s="442" t="s">
        <v>129</v>
      </c>
      <c r="B29" s="443" t="str">
        <f t="shared" si="0"/>
        <v>PC018</v>
      </c>
      <c r="C29" s="425" t="s">
        <v>221</v>
      </c>
      <c r="D29" s="426" t="s">
        <v>628</v>
      </c>
      <c r="E29" s="294">
        <v>6</v>
      </c>
      <c r="F29" s="427"/>
      <c r="G29" s="297">
        <f t="shared" si="1"/>
        <v>0</v>
      </c>
      <c r="H29" s="368"/>
    </row>
    <row r="30" spans="1:251" s="369" customFormat="1" ht="45">
      <c r="A30" s="442" t="s">
        <v>130</v>
      </c>
      <c r="B30" s="443" t="str">
        <f t="shared" si="0"/>
        <v>PC019</v>
      </c>
      <c r="C30" s="425" t="s">
        <v>412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251" s="208" customFormat="1" ht="12.75" customHeight="1">
      <c r="A31" s="285"/>
      <c r="B31" s="286"/>
      <c r="C31" s="287" t="s">
        <v>212</v>
      </c>
      <c r="D31" s="288"/>
      <c r="E31" s="289"/>
      <c r="F31" s="289"/>
      <c r="G31" s="290"/>
      <c r="H31" s="221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7"/>
      <c r="BN31" s="207"/>
      <c r="BO31" s="205"/>
      <c r="BP31" s="205"/>
      <c r="BQ31" s="205"/>
      <c r="BR31" s="205"/>
      <c r="BS31" s="205"/>
      <c r="BT31" s="205"/>
      <c r="BU31" s="205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5"/>
      <c r="CM31" s="205"/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5"/>
      <c r="DE31" s="205"/>
      <c r="DF31" s="205"/>
      <c r="DG31" s="205"/>
      <c r="DH31" s="205"/>
      <c r="DI31" s="205"/>
      <c r="DJ31" s="205"/>
      <c r="DK31" s="205"/>
      <c r="DL31" s="205"/>
      <c r="DM31" s="205"/>
      <c r="DN31" s="205"/>
      <c r="DO31" s="205"/>
      <c r="DP31" s="205"/>
      <c r="DQ31" s="205"/>
      <c r="DR31" s="205"/>
      <c r="DS31" s="205"/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5"/>
      <c r="EI31" s="205"/>
      <c r="EJ31" s="205"/>
      <c r="EK31" s="205"/>
      <c r="EL31" s="205"/>
      <c r="EM31" s="205"/>
      <c r="EN31" s="205"/>
      <c r="EO31" s="205"/>
      <c r="EP31" s="205"/>
      <c r="EQ31" s="205"/>
      <c r="ER31" s="205"/>
      <c r="ES31" s="205"/>
      <c r="ET31" s="205"/>
      <c r="EU31" s="205"/>
      <c r="EV31" s="205"/>
      <c r="EW31" s="205"/>
      <c r="EX31" s="205"/>
      <c r="EY31" s="205"/>
      <c r="EZ31" s="205"/>
      <c r="FA31" s="205"/>
      <c r="FB31" s="205"/>
      <c r="FC31" s="205"/>
      <c r="FD31" s="205"/>
      <c r="FE31" s="205"/>
      <c r="FF31" s="205"/>
      <c r="FG31" s="205"/>
      <c r="FH31" s="205"/>
      <c r="FI31" s="205"/>
      <c r="FJ31" s="205"/>
      <c r="FK31" s="205"/>
      <c r="FL31" s="205"/>
      <c r="FM31" s="205"/>
      <c r="FN31" s="205"/>
      <c r="FO31" s="205"/>
      <c r="FP31" s="205"/>
      <c r="FQ31" s="205"/>
      <c r="FR31" s="205"/>
      <c r="FS31" s="205"/>
      <c r="FT31" s="205"/>
      <c r="FU31" s="205"/>
      <c r="FV31" s="205"/>
      <c r="FW31" s="205"/>
      <c r="FX31" s="205"/>
      <c r="FY31" s="205"/>
      <c r="FZ31" s="205"/>
      <c r="GA31" s="205"/>
      <c r="GB31" s="205"/>
      <c r="GC31" s="205"/>
      <c r="GD31" s="205"/>
      <c r="GE31" s="205"/>
      <c r="GF31" s="205"/>
      <c r="GG31" s="205"/>
      <c r="GH31" s="205"/>
      <c r="GI31" s="205"/>
      <c r="GJ31" s="205"/>
      <c r="GK31" s="205"/>
      <c r="GL31" s="205"/>
      <c r="GM31" s="205"/>
      <c r="GN31" s="205"/>
      <c r="GO31" s="205"/>
      <c r="GP31" s="205"/>
      <c r="GQ31" s="205"/>
      <c r="GR31" s="205"/>
      <c r="GS31" s="205"/>
      <c r="GT31" s="205"/>
      <c r="GU31" s="205"/>
      <c r="GV31" s="205"/>
      <c r="GW31" s="205"/>
      <c r="GX31" s="205"/>
      <c r="GY31" s="205"/>
      <c r="GZ31" s="205"/>
      <c r="HA31" s="205"/>
      <c r="HB31" s="205"/>
      <c r="HC31" s="205"/>
      <c r="HD31" s="205"/>
      <c r="HE31" s="205"/>
      <c r="HF31" s="205"/>
      <c r="HG31" s="205"/>
      <c r="HH31" s="205"/>
      <c r="HI31" s="205"/>
      <c r="HJ31" s="205"/>
      <c r="HK31" s="205"/>
      <c r="HL31" s="205"/>
      <c r="HM31" s="205"/>
      <c r="HN31" s="205"/>
      <c r="HO31" s="205"/>
      <c r="HP31" s="205"/>
      <c r="HQ31" s="205"/>
      <c r="HR31" s="205"/>
      <c r="HS31" s="205"/>
      <c r="HT31" s="205"/>
      <c r="HU31" s="205"/>
      <c r="HV31" s="205"/>
      <c r="HW31" s="205"/>
      <c r="HX31" s="205"/>
      <c r="HY31" s="205"/>
      <c r="HZ31" s="205"/>
      <c r="IA31" s="205"/>
      <c r="IB31" s="205"/>
      <c r="IC31" s="205"/>
      <c r="ID31" s="205"/>
      <c r="IE31" s="205"/>
      <c r="IF31" s="205"/>
      <c r="IG31" s="205"/>
      <c r="IH31" s="205"/>
      <c r="II31" s="205"/>
      <c r="IJ31" s="205"/>
      <c r="IK31" s="205"/>
      <c r="IL31" s="205"/>
      <c r="IM31" s="205"/>
      <c r="IN31" s="205"/>
      <c r="IO31" s="205"/>
      <c r="IP31" s="205"/>
      <c r="IQ31" s="205"/>
    </row>
    <row r="32" spans="1:251" s="369" customFormat="1" ht="58.5" customHeight="1">
      <c r="A32" s="442" t="s">
        <v>131</v>
      </c>
      <c r="B32" s="443" t="str">
        <f t="shared" ref="B32:B50" si="2">CONCATENATE("PCM",A32)</f>
        <v>PCM020</v>
      </c>
      <c r="C32" s="444" t="s">
        <v>569</v>
      </c>
      <c r="D32" s="452" t="s">
        <v>628</v>
      </c>
      <c r="E32" s="453">
        <v>2</v>
      </c>
      <c r="F32" s="297"/>
      <c r="G32" s="297">
        <f t="shared" ref="G32:G38" si="3">E32*F32</f>
        <v>0</v>
      </c>
      <c r="H32" s="368"/>
    </row>
    <row r="33" spans="1:8" s="369" customFormat="1" ht="58.5" customHeight="1">
      <c r="A33" s="442" t="s">
        <v>132</v>
      </c>
      <c r="B33" s="443" t="str">
        <f t="shared" si="2"/>
        <v>PCM021</v>
      </c>
      <c r="C33" s="444" t="s">
        <v>570</v>
      </c>
      <c r="D33" s="452" t="s">
        <v>628</v>
      </c>
      <c r="E33" s="453">
        <v>4</v>
      </c>
      <c r="F33" s="297"/>
      <c r="G33" s="297">
        <f t="shared" si="3"/>
        <v>0</v>
      </c>
      <c r="H33" s="368"/>
    </row>
    <row r="34" spans="1:8" s="369" customFormat="1" ht="69.75" customHeight="1">
      <c r="A34" s="442" t="s">
        <v>133</v>
      </c>
      <c r="B34" s="443" t="str">
        <f t="shared" si="2"/>
        <v>PCM022</v>
      </c>
      <c r="C34" s="444" t="s">
        <v>571</v>
      </c>
      <c r="D34" s="452" t="s">
        <v>628</v>
      </c>
      <c r="E34" s="453">
        <v>1</v>
      </c>
      <c r="F34" s="297"/>
      <c r="G34" s="297">
        <f t="shared" si="3"/>
        <v>0</v>
      </c>
      <c r="H34" s="368"/>
    </row>
    <row r="35" spans="1:8" s="369" customFormat="1" ht="12.75" customHeight="1">
      <c r="A35" s="442" t="s">
        <v>134</v>
      </c>
      <c r="B35" s="443" t="str">
        <f t="shared" si="2"/>
        <v>PCM023</v>
      </c>
      <c r="C35" s="425" t="s">
        <v>420</v>
      </c>
      <c r="D35" s="426" t="s">
        <v>628</v>
      </c>
      <c r="E35" s="294">
        <v>2</v>
      </c>
      <c r="F35" s="427"/>
      <c r="G35" s="297">
        <f t="shared" si="3"/>
        <v>0</v>
      </c>
      <c r="H35" s="368"/>
    </row>
    <row r="36" spans="1:8" s="369" customFormat="1" ht="33.75">
      <c r="A36" s="442" t="s">
        <v>135</v>
      </c>
      <c r="B36" s="443" t="str">
        <f t="shared" si="2"/>
        <v>PCM024</v>
      </c>
      <c r="C36" s="444" t="s">
        <v>421</v>
      </c>
      <c r="D36" s="452" t="s">
        <v>628</v>
      </c>
      <c r="E36" s="453">
        <v>1</v>
      </c>
      <c r="F36" s="297"/>
      <c r="G36" s="297">
        <f t="shared" si="3"/>
        <v>0</v>
      </c>
      <c r="H36" s="368"/>
    </row>
    <row r="37" spans="1:8" s="369" customFormat="1" ht="22.5">
      <c r="A37" s="442" t="s">
        <v>136</v>
      </c>
      <c r="B37" s="443" t="str">
        <f t="shared" si="2"/>
        <v>PCM025</v>
      </c>
      <c r="C37" s="444" t="s">
        <v>422</v>
      </c>
      <c r="D37" s="452" t="s">
        <v>628</v>
      </c>
      <c r="E37" s="453">
        <v>1</v>
      </c>
      <c r="F37" s="297"/>
      <c r="G37" s="297">
        <f t="shared" si="3"/>
        <v>0</v>
      </c>
      <c r="H37" s="368"/>
    </row>
    <row r="38" spans="1:8" s="369" customFormat="1" ht="12.75" customHeight="1">
      <c r="A38" s="442" t="s">
        <v>137</v>
      </c>
      <c r="B38" s="443" t="str">
        <f t="shared" si="2"/>
        <v>PCM026</v>
      </c>
      <c r="C38" s="425" t="s">
        <v>423</v>
      </c>
      <c r="D38" s="426" t="s">
        <v>628</v>
      </c>
      <c r="E38" s="294">
        <v>1</v>
      </c>
      <c r="F38" s="427"/>
      <c r="G38" s="297">
        <f t="shared" si="3"/>
        <v>0</v>
      </c>
      <c r="H38" s="368"/>
    </row>
    <row r="39" spans="1:8" s="369" customFormat="1" ht="12.75" customHeight="1">
      <c r="A39" s="442" t="s">
        <v>138</v>
      </c>
      <c r="B39" s="443" t="str">
        <f t="shared" si="2"/>
        <v>PCM027</v>
      </c>
      <c r="C39" s="425" t="s">
        <v>424</v>
      </c>
      <c r="D39" s="426" t="s">
        <v>628</v>
      </c>
      <c r="E39" s="294">
        <v>0</v>
      </c>
      <c r="F39" s="427"/>
      <c r="G39" s="297">
        <f>E39*F39</f>
        <v>0</v>
      </c>
      <c r="H39" s="368"/>
    </row>
    <row r="40" spans="1:8" s="417" customFormat="1" ht="22.5">
      <c r="A40" s="442" t="s">
        <v>139</v>
      </c>
      <c r="B40" s="443" t="str">
        <f t="shared" si="2"/>
        <v>PCM028</v>
      </c>
      <c r="C40" s="430" t="s">
        <v>415</v>
      </c>
      <c r="D40" s="411" t="s">
        <v>628</v>
      </c>
      <c r="E40" s="390">
        <v>2</v>
      </c>
      <c r="F40" s="413"/>
      <c r="G40" s="413">
        <f>E40*F40</f>
        <v>0</v>
      </c>
      <c r="H40" s="416"/>
    </row>
    <row r="41" spans="1:8" s="369" customFormat="1" ht="12.75" customHeight="1">
      <c r="A41" s="442" t="s">
        <v>140</v>
      </c>
      <c r="B41" s="443" t="str">
        <f t="shared" si="2"/>
        <v>PCM029</v>
      </c>
      <c r="C41" s="425" t="s">
        <v>216</v>
      </c>
      <c r="D41" s="426" t="s">
        <v>628</v>
      </c>
      <c r="E41" s="294">
        <v>12</v>
      </c>
      <c r="F41" s="427"/>
      <c r="G41" s="297">
        <f t="shared" ref="G41:G49" si="4">E41*F41</f>
        <v>0</v>
      </c>
      <c r="H41" s="368"/>
    </row>
    <row r="42" spans="1:8" s="369" customFormat="1" ht="12.75" customHeight="1">
      <c r="A42" s="442" t="s">
        <v>141</v>
      </c>
      <c r="B42" s="443" t="str">
        <f t="shared" si="2"/>
        <v>PCM030</v>
      </c>
      <c r="C42" s="425" t="s">
        <v>241</v>
      </c>
      <c r="D42" s="452" t="s">
        <v>628</v>
      </c>
      <c r="E42" s="453">
        <v>7</v>
      </c>
      <c r="F42" s="297"/>
      <c r="G42" s="297">
        <f t="shared" si="4"/>
        <v>0</v>
      </c>
      <c r="H42" s="368"/>
    </row>
    <row r="43" spans="1:8" s="417" customFormat="1" ht="12.75" customHeight="1">
      <c r="A43" s="442" t="s">
        <v>142</v>
      </c>
      <c r="B43" s="443" t="str">
        <f t="shared" si="2"/>
        <v>PCM031</v>
      </c>
      <c r="C43" s="430" t="s">
        <v>416</v>
      </c>
      <c r="D43" s="411" t="s">
        <v>73</v>
      </c>
      <c r="E43" s="390">
        <v>50</v>
      </c>
      <c r="F43" s="481"/>
      <c r="G43" s="413">
        <f>E43*F43</f>
        <v>0</v>
      </c>
      <c r="H43" s="416"/>
    </row>
    <row r="44" spans="1:8" s="417" customFormat="1" ht="12.75" customHeight="1">
      <c r="A44" s="442" t="s">
        <v>143</v>
      </c>
      <c r="B44" s="443" t="str">
        <f t="shared" si="2"/>
        <v>PCM032</v>
      </c>
      <c r="C44" s="430" t="s">
        <v>419</v>
      </c>
      <c r="D44" s="411" t="s">
        <v>628</v>
      </c>
      <c r="E44" s="390">
        <v>2</v>
      </c>
      <c r="F44" s="481"/>
      <c r="G44" s="413">
        <f>E44*F44</f>
        <v>0</v>
      </c>
      <c r="H44" s="416"/>
    </row>
    <row r="45" spans="1:8" s="417" customFormat="1" ht="12.75" customHeight="1">
      <c r="A45" s="442" t="s">
        <v>144</v>
      </c>
      <c r="B45" s="443" t="str">
        <f t="shared" si="2"/>
        <v>PCM033</v>
      </c>
      <c r="C45" s="430" t="s">
        <v>418</v>
      </c>
      <c r="D45" s="411" t="s">
        <v>628</v>
      </c>
      <c r="E45" s="390">
        <v>2</v>
      </c>
      <c r="F45" s="481"/>
      <c r="G45" s="413">
        <f>E45*F45</f>
        <v>0</v>
      </c>
      <c r="H45" s="416"/>
    </row>
    <row r="46" spans="1:8" s="369" customFormat="1" ht="12.75" customHeight="1">
      <c r="A46" s="442" t="s">
        <v>145</v>
      </c>
      <c r="B46" s="443" t="str">
        <f t="shared" si="2"/>
        <v>PCM034</v>
      </c>
      <c r="C46" s="425" t="s">
        <v>218</v>
      </c>
      <c r="D46" s="426" t="s">
        <v>628</v>
      </c>
      <c r="E46" s="294">
        <v>7</v>
      </c>
      <c r="F46" s="297"/>
      <c r="G46" s="297">
        <f t="shared" si="4"/>
        <v>0</v>
      </c>
      <c r="H46" s="368"/>
    </row>
    <row r="47" spans="1:8" s="369" customFormat="1" ht="12.75" customHeight="1">
      <c r="A47" s="442" t="s">
        <v>146</v>
      </c>
      <c r="B47" s="443" t="str">
        <f t="shared" si="2"/>
        <v>PCM035</v>
      </c>
      <c r="C47" s="425" t="s">
        <v>219</v>
      </c>
      <c r="D47" s="426" t="s">
        <v>628</v>
      </c>
      <c r="E47" s="294">
        <v>7</v>
      </c>
      <c r="F47" s="297"/>
      <c r="G47" s="297">
        <f t="shared" si="4"/>
        <v>0</v>
      </c>
      <c r="H47" s="368"/>
    </row>
    <row r="48" spans="1:8" s="369" customFormat="1" ht="12.75" customHeight="1">
      <c r="A48" s="442" t="s">
        <v>147</v>
      </c>
      <c r="B48" s="443" t="str">
        <f t="shared" si="2"/>
        <v>PCM036</v>
      </c>
      <c r="C48" s="425" t="s">
        <v>220</v>
      </c>
      <c r="D48" s="426" t="s">
        <v>628</v>
      </c>
      <c r="E48" s="294">
        <v>6</v>
      </c>
      <c r="F48" s="297"/>
      <c r="G48" s="297">
        <f t="shared" si="4"/>
        <v>0</v>
      </c>
      <c r="H48" s="368"/>
    </row>
    <row r="49" spans="1:251" s="369" customFormat="1" ht="12.75" customHeight="1">
      <c r="A49" s="442" t="s">
        <v>148</v>
      </c>
      <c r="B49" s="443" t="str">
        <f t="shared" si="2"/>
        <v>PCM037</v>
      </c>
      <c r="C49" s="425" t="s">
        <v>221</v>
      </c>
      <c r="D49" s="426" t="s">
        <v>628</v>
      </c>
      <c r="E49" s="294">
        <v>6</v>
      </c>
      <c r="F49" s="297"/>
      <c r="G49" s="297">
        <f t="shared" si="4"/>
        <v>0</v>
      </c>
      <c r="H49" s="368"/>
    </row>
    <row r="50" spans="1:251" s="429" customFormat="1" ht="45">
      <c r="A50" s="442" t="s">
        <v>149</v>
      </c>
      <c r="B50" s="443" t="str">
        <f t="shared" si="2"/>
        <v>PCM038</v>
      </c>
      <c r="C50" s="425" t="s">
        <v>412</v>
      </c>
      <c r="D50" s="426" t="s">
        <v>628</v>
      </c>
      <c r="E50" s="294">
        <v>1</v>
      </c>
      <c r="F50" s="427"/>
      <c r="G50" s="297">
        <f>E50*F50</f>
        <v>0</v>
      </c>
      <c r="H50" s="428"/>
    </row>
    <row r="51" spans="1:251" s="208" customFormat="1" ht="12.75" customHeight="1">
      <c r="A51" s="285"/>
      <c r="B51" s="286"/>
      <c r="C51" s="287" t="s">
        <v>213</v>
      </c>
      <c r="D51" s="288"/>
      <c r="E51" s="289"/>
      <c r="F51" s="289"/>
      <c r="G51" s="290"/>
      <c r="H51" s="221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7"/>
      <c r="BN51" s="207"/>
      <c r="BO51" s="205"/>
      <c r="BP51" s="205"/>
      <c r="BQ51" s="205"/>
      <c r="BR51" s="205"/>
      <c r="BS51" s="205"/>
      <c r="BT51" s="205"/>
      <c r="BU51" s="205"/>
      <c r="BV51" s="205"/>
      <c r="BW51" s="205"/>
      <c r="BX51" s="205"/>
      <c r="BY51" s="205"/>
      <c r="BZ51" s="205"/>
      <c r="CA51" s="205"/>
      <c r="CB51" s="205"/>
      <c r="CC51" s="205"/>
      <c r="CD51" s="205"/>
      <c r="CE51" s="205"/>
      <c r="CF51" s="205"/>
      <c r="CG51" s="205"/>
      <c r="CH51" s="205"/>
      <c r="CI51" s="205"/>
      <c r="CJ51" s="205"/>
      <c r="CK51" s="205"/>
      <c r="CL51" s="205"/>
      <c r="CM51" s="205"/>
      <c r="CN51" s="205"/>
      <c r="CO51" s="205"/>
      <c r="CP51" s="205"/>
      <c r="CQ51" s="205"/>
      <c r="CR51" s="205"/>
      <c r="CS51" s="205"/>
      <c r="CT51" s="205"/>
      <c r="CU51" s="205"/>
      <c r="CV51" s="205"/>
      <c r="CW51" s="205"/>
      <c r="CX51" s="205"/>
      <c r="CY51" s="205"/>
      <c r="CZ51" s="205"/>
      <c r="DA51" s="205"/>
      <c r="DB51" s="205"/>
      <c r="DC51" s="205"/>
      <c r="DD51" s="205"/>
      <c r="DE51" s="205"/>
      <c r="DF51" s="205"/>
      <c r="DG51" s="205"/>
      <c r="DH51" s="205"/>
      <c r="DI51" s="205"/>
      <c r="DJ51" s="205"/>
      <c r="DK51" s="205"/>
      <c r="DL51" s="205"/>
      <c r="DM51" s="205"/>
      <c r="DN51" s="205"/>
      <c r="DO51" s="205"/>
      <c r="DP51" s="205"/>
      <c r="DQ51" s="205"/>
      <c r="DR51" s="205"/>
      <c r="DS51" s="205"/>
      <c r="DT51" s="205"/>
      <c r="DU51" s="205"/>
      <c r="DV51" s="205"/>
      <c r="DW51" s="205"/>
      <c r="DX51" s="205"/>
      <c r="DY51" s="205"/>
      <c r="DZ51" s="205"/>
      <c r="EA51" s="205"/>
      <c r="EB51" s="205"/>
      <c r="EC51" s="205"/>
      <c r="ED51" s="205"/>
      <c r="EE51" s="205"/>
      <c r="EF51" s="205"/>
      <c r="EG51" s="205"/>
      <c r="EH51" s="205"/>
      <c r="EI51" s="205"/>
      <c r="EJ51" s="205"/>
      <c r="EK51" s="205"/>
      <c r="EL51" s="205"/>
      <c r="EM51" s="205"/>
      <c r="EN51" s="205"/>
      <c r="EO51" s="205"/>
      <c r="EP51" s="205"/>
      <c r="EQ51" s="205"/>
      <c r="ER51" s="205"/>
      <c r="ES51" s="205"/>
      <c r="ET51" s="205"/>
      <c r="EU51" s="205"/>
      <c r="EV51" s="205"/>
      <c r="EW51" s="205"/>
      <c r="EX51" s="205"/>
      <c r="EY51" s="205"/>
      <c r="EZ51" s="205"/>
      <c r="FA51" s="205"/>
      <c r="FB51" s="205"/>
      <c r="FC51" s="205"/>
      <c r="FD51" s="205"/>
      <c r="FE51" s="205"/>
      <c r="FF51" s="205"/>
      <c r="FG51" s="205"/>
      <c r="FH51" s="205"/>
      <c r="FI51" s="205"/>
      <c r="FJ51" s="205"/>
      <c r="FK51" s="205"/>
      <c r="FL51" s="205"/>
      <c r="FM51" s="205"/>
      <c r="FN51" s="205"/>
      <c r="FO51" s="205"/>
      <c r="FP51" s="205"/>
      <c r="FQ51" s="205"/>
      <c r="FR51" s="205"/>
      <c r="FS51" s="205"/>
      <c r="FT51" s="205"/>
      <c r="FU51" s="205"/>
      <c r="FV51" s="205"/>
      <c r="FW51" s="205"/>
      <c r="FX51" s="205"/>
      <c r="FY51" s="205"/>
      <c r="FZ51" s="205"/>
      <c r="GA51" s="205"/>
      <c r="GB51" s="205"/>
      <c r="GC51" s="205"/>
      <c r="GD51" s="205"/>
      <c r="GE51" s="205"/>
      <c r="GF51" s="205"/>
      <c r="GG51" s="205"/>
      <c r="GH51" s="205"/>
      <c r="GI51" s="205"/>
      <c r="GJ51" s="205"/>
      <c r="GK51" s="205"/>
      <c r="GL51" s="205"/>
      <c r="GM51" s="205"/>
      <c r="GN51" s="205"/>
      <c r="GO51" s="205"/>
      <c r="GP51" s="205"/>
      <c r="GQ51" s="205"/>
      <c r="GR51" s="205"/>
      <c r="GS51" s="205"/>
      <c r="GT51" s="205"/>
      <c r="GU51" s="205"/>
      <c r="GV51" s="205"/>
      <c r="GW51" s="205"/>
      <c r="GX51" s="205"/>
      <c r="GY51" s="205"/>
      <c r="GZ51" s="205"/>
      <c r="HA51" s="205"/>
      <c r="HB51" s="205"/>
      <c r="HC51" s="205"/>
      <c r="HD51" s="205"/>
      <c r="HE51" s="205"/>
      <c r="HF51" s="205"/>
      <c r="HG51" s="205"/>
      <c r="HH51" s="205"/>
      <c r="HI51" s="205"/>
      <c r="HJ51" s="205"/>
      <c r="HK51" s="205"/>
      <c r="HL51" s="205"/>
      <c r="HM51" s="205"/>
      <c r="HN51" s="205"/>
      <c r="HO51" s="205"/>
      <c r="HP51" s="205"/>
      <c r="HQ51" s="205"/>
      <c r="HR51" s="205"/>
      <c r="HS51" s="205"/>
      <c r="HT51" s="205"/>
      <c r="HU51" s="205"/>
      <c r="HV51" s="205"/>
      <c r="HW51" s="205"/>
      <c r="HX51" s="205"/>
      <c r="HY51" s="205"/>
      <c r="HZ51" s="205"/>
      <c r="IA51" s="205"/>
      <c r="IB51" s="205"/>
      <c r="IC51" s="205"/>
      <c r="ID51" s="205"/>
      <c r="IE51" s="205"/>
      <c r="IF51" s="205"/>
      <c r="IG51" s="205"/>
      <c r="IH51" s="205"/>
      <c r="II51" s="205"/>
      <c r="IJ51" s="205"/>
      <c r="IK51" s="205"/>
      <c r="IL51" s="205"/>
      <c r="IM51" s="205"/>
      <c r="IN51" s="205"/>
      <c r="IO51" s="205"/>
      <c r="IP51" s="205"/>
      <c r="IQ51" s="205"/>
    </row>
    <row r="52" spans="1:251" s="369" customFormat="1" ht="45">
      <c r="A52" s="442" t="s">
        <v>150</v>
      </c>
      <c r="B52" s="443" t="str">
        <f t="shared" ref="B52:B57" si="5">CONCATENATE("PC",A52)</f>
        <v>PC039</v>
      </c>
      <c r="C52" s="444" t="s">
        <v>237</v>
      </c>
      <c r="D52" s="445" t="s">
        <v>73</v>
      </c>
      <c r="E52" s="446">
        <v>2000</v>
      </c>
      <c r="F52" s="447"/>
      <c r="G52" s="447">
        <f t="shared" ref="G52:G59" si="6">E52*F52</f>
        <v>0</v>
      </c>
      <c r="H52" s="368"/>
    </row>
    <row r="53" spans="1:251" s="369" customFormat="1" ht="12.75" customHeight="1">
      <c r="A53" s="442" t="s">
        <v>151</v>
      </c>
      <c r="B53" s="443" t="str">
        <f t="shared" si="5"/>
        <v>PC040</v>
      </c>
      <c r="C53" s="425" t="s">
        <v>201</v>
      </c>
      <c r="D53" s="426" t="s">
        <v>628</v>
      </c>
      <c r="E53" s="294">
        <v>100</v>
      </c>
      <c r="F53" s="297"/>
      <c r="G53" s="447">
        <f t="shared" si="6"/>
        <v>0</v>
      </c>
      <c r="H53" s="368"/>
    </row>
    <row r="54" spans="1:251" s="369" customFormat="1" ht="12.75" customHeight="1">
      <c r="A54" s="442" t="s">
        <v>152</v>
      </c>
      <c r="B54" s="443" t="str">
        <f>CONCATENATE("PC",A54)</f>
        <v>PC041</v>
      </c>
      <c r="C54" s="425" t="s">
        <v>227</v>
      </c>
      <c r="D54" s="426" t="s">
        <v>628</v>
      </c>
      <c r="E54" s="294">
        <v>7</v>
      </c>
      <c r="F54" s="297"/>
      <c r="G54" s="447">
        <f t="shared" si="6"/>
        <v>0</v>
      </c>
      <c r="H54" s="368"/>
    </row>
    <row r="55" spans="1:251" s="369" customFormat="1" ht="12.75" customHeight="1">
      <c r="A55" s="442" t="s">
        <v>153</v>
      </c>
      <c r="B55" s="443" t="str">
        <f t="shared" si="5"/>
        <v>PC042</v>
      </c>
      <c r="C55" s="425" t="s">
        <v>228</v>
      </c>
      <c r="D55" s="426" t="s">
        <v>73</v>
      </c>
      <c r="E55" s="294">
        <v>150</v>
      </c>
      <c r="F55" s="297"/>
      <c r="G55" s="447">
        <f t="shared" si="6"/>
        <v>0</v>
      </c>
      <c r="H55" s="368"/>
    </row>
    <row r="56" spans="1:251" s="369" customFormat="1" ht="12.75" customHeight="1">
      <c r="A56" s="442" t="s">
        <v>154</v>
      </c>
      <c r="B56" s="443" t="str">
        <f t="shared" si="5"/>
        <v>PC043</v>
      </c>
      <c r="C56" s="425" t="s">
        <v>229</v>
      </c>
      <c r="D56" s="426" t="s">
        <v>73</v>
      </c>
      <c r="E56" s="294">
        <v>50</v>
      </c>
      <c r="F56" s="297"/>
      <c r="G56" s="447">
        <f t="shared" si="6"/>
        <v>0</v>
      </c>
      <c r="H56" s="368"/>
    </row>
    <row r="57" spans="1:251" s="369" customFormat="1" ht="12.75" customHeight="1">
      <c r="A57" s="442" t="s">
        <v>155</v>
      </c>
      <c r="B57" s="443" t="str">
        <f t="shared" si="5"/>
        <v>PC044</v>
      </c>
      <c r="C57" s="425" t="s">
        <v>230</v>
      </c>
      <c r="D57" s="426" t="s">
        <v>628</v>
      </c>
      <c r="E57" s="294">
        <v>100</v>
      </c>
      <c r="F57" s="297"/>
      <c r="G57" s="447">
        <f t="shared" si="6"/>
        <v>0</v>
      </c>
      <c r="H57" s="368"/>
    </row>
    <row r="58" spans="1:251" s="369" customFormat="1" ht="12.75" customHeight="1">
      <c r="A58" s="458"/>
      <c r="B58" s="459"/>
      <c r="C58" s="460" t="s">
        <v>574</v>
      </c>
      <c r="D58" s="461" t="s">
        <v>628</v>
      </c>
      <c r="E58" s="462">
        <v>3</v>
      </c>
      <c r="F58" s="463"/>
      <c r="G58" s="463">
        <f t="shared" si="6"/>
        <v>0</v>
      </c>
      <c r="H58" s="368"/>
    </row>
    <row r="59" spans="1:251" s="369" customFormat="1" ht="27.75" customHeight="1">
      <c r="A59" s="442" t="s">
        <v>156</v>
      </c>
      <c r="B59" s="443" t="str">
        <f>CONCATENATE("PC",A59)</f>
        <v>PC045</v>
      </c>
      <c r="C59" s="425" t="s">
        <v>413</v>
      </c>
      <c r="D59" s="426" t="s">
        <v>628</v>
      </c>
      <c r="E59" s="294">
        <v>1</v>
      </c>
      <c r="F59" s="427"/>
      <c r="G59" s="297">
        <f t="shared" si="6"/>
        <v>0</v>
      </c>
      <c r="H59" s="368"/>
    </row>
    <row r="60" spans="1:251" s="208" customFormat="1" ht="12.75" customHeight="1">
      <c r="A60" s="285"/>
      <c r="B60" s="286"/>
      <c r="C60" s="287" t="s">
        <v>214</v>
      </c>
      <c r="D60" s="288"/>
      <c r="E60" s="289"/>
      <c r="F60" s="289"/>
      <c r="G60" s="290"/>
      <c r="H60" s="221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  <c r="BI60" s="205"/>
      <c r="BJ60" s="205"/>
      <c r="BK60" s="205"/>
      <c r="BL60" s="205"/>
      <c r="BM60" s="207"/>
      <c r="BN60" s="207"/>
      <c r="BO60" s="205"/>
      <c r="BP60" s="205"/>
      <c r="BQ60" s="205"/>
      <c r="BR60" s="205"/>
      <c r="BS60" s="205"/>
      <c r="BT60" s="205"/>
      <c r="BU60" s="205"/>
      <c r="BV60" s="205"/>
      <c r="BW60" s="205"/>
      <c r="BX60" s="205"/>
      <c r="BY60" s="205"/>
      <c r="BZ60" s="205"/>
      <c r="CA60" s="205"/>
      <c r="CB60" s="205"/>
      <c r="CC60" s="205"/>
      <c r="CD60" s="205"/>
      <c r="CE60" s="205"/>
      <c r="CF60" s="205"/>
      <c r="CG60" s="205"/>
      <c r="CH60" s="205"/>
      <c r="CI60" s="205"/>
      <c r="CJ60" s="205"/>
      <c r="CK60" s="205"/>
      <c r="CL60" s="205"/>
      <c r="CM60" s="205"/>
      <c r="CN60" s="205"/>
      <c r="CO60" s="205"/>
      <c r="CP60" s="205"/>
      <c r="CQ60" s="205"/>
      <c r="CR60" s="205"/>
      <c r="CS60" s="205"/>
      <c r="CT60" s="205"/>
      <c r="CU60" s="205"/>
      <c r="CV60" s="205"/>
      <c r="CW60" s="205"/>
      <c r="CX60" s="205"/>
      <c r="CY60" s="205"/>
      <c r="CZ60" s="205"/>
      <c r="DA60" s="205"/>
      <c r="DB60" s="205"/>
      <c r="DC60" s="205"/>
      <c r="DD60" s="205"/>
      <c r="DE60" s="205"/>
      <c r="DF60" s="205"/>
      <c r="DG60" s="205"/>
      <c r="DH60" s="205"/>
      <c r="DI60" s="205"/>
      <c r="DJ60" s="205"/>
      <c r="DK60" s="205"/>
      <c r="DL60" s="205"/>
      <c r="DM60" s="205"/>
      <c r="DN60" s="205"/>
      <c r="DO60" s="205"/>
      <c r="DP60" s="205"/>
      <c r="DQ60" s="205"/>
      <c r="DR60" s="205"/>
      <c r="DS60" s="205"/>
      <c r="DT60" s="205"/>
      <c r="DU60" s="205"/>
      <c r="DV60" s="205"/>
      <c r="DW60" s="205"/>
      <c r="DX60" s="205"/>
      <c r="DY60" s="205"/>
      <c r="DZ60" s="205"/>
      <c r="EA60" s="205"/>
      <c r="EB60" s="205"/>
      <c r="EC60" s="205"/>
      <c r="ED60" s="205"/>
      <c r="EE60" s="205"/>
      <c r="EF60" s="205"/>
      <c r="EG60" s="205"/>
      <c r="EH60" s="205"/>
      <c r="EI60" s="205"/>
      <c r="EJ60" s="205"/>
      <c r="EK60" s="205"/>
      <c r="EL60" s="205"/>
      <c r="EM60" s="205"/>
      <c r="EN60" s="205"/>
      <c r="EO60" s="205"/>
      <c r="EP60" s="205"/>
      <c r="EQ60" s="205"/>
      <c r="ER60" s="205"/>
      <c r="ES60" s="205"/>
      <c r="ET60" s="205"/>
      <c r="EU60" s="205"/>
      <c r="EV60" s="205"/>
      <c r="EW60" s="205"/>
      <c r="EX60" s="205"/>
      <c r="EY60" s="205"/>
      <c r="EZ60" s="205"/>
      <c r="FA60" s="205"/>
      <c r="FB60" s="205"/>
      <c r="FC60" s="205"/>
      <c r="FD60" s="205"/>
      <c r="FE60" s="205"/>
      <c r="FF60" s="205"/>
      <c r="FG60" s="205"/>
      <c r="FH60" s="205"/>
      <c r="FI60" s="205"/>
      <c r="FJ60" s="205"/>
      <c r="FK60" s="205"/>
      <c r="FL60" s="205"/>
      <c r="FM60" s="205"/>
      <c r="FN60" s="205"/>
      <c r="FO60" s="205"/>
      <c r="FP60" s="205"/>
      <c r="FQ60" s="205"/>
      <c r="FR60" s="205"/>
      <c r="FS60" s="205"/>
      <c r="FT60" s="205"/>
      <c r="FU60" s="205"/>
      <c r="FV60" s="205"/>
      <c r="FW60" s="205"/>
      <c r="FX60" s="205"/>
      <c r="FY60" s="205"/>
      <c r="FZ60" s="205"/>
      <c r="GA60" s="205"/>
      <c r="GB60" s="205"/>
      <c r="GC60" s="205"/>
      <c r="GD60" s="205"/>
      <c r="GE60" s="205"/>
      <c r="GF60" s="205"/>
      <c r="GG60" s="205"/>
      <c r="GH60" s="205"/>
      <c r="GI60" s="205"/>
      <c r="GJ60" s="205"/>
      <c r="GK60" s="205"/>
      <c r="GL60" s="205"/>
      <c r="GM60" s="205"/>
      <c r="GN60" s="205"/>
      <c r="GO60" s="205"/>
      <c r="GP60" s="205"/>
      <c r="GQ60" s="205"/>
      <c r="GR60" s="205"/>
      <c r="GS60" s="205"/>
      <c r="GT60" s="205"/>
      <c r="GU60" s="205"/>
      <c r="GV60" s="205"/>
      <c r="GW60" s="205"/>
      <c r="GX60" s="205"/>
      <c r="GY60" s="205"/>
      <c r="GZ60" s="205"/>
      <c r="HA60" s="205"/>
      <c r="HB60" s="205"/>
      <c r="HC60" s="205"/>
      <c r="HD60" s="205"/>
      <c r="HE60" s="205"/>
      <c r="HF60" s="205"/>
      <c r="HG60" s="205"/>
      <c r="HH60" s="205"/>
      <c r="HI60" s="205"/>
      <c r="HJ60" s="205"/>
      <c r="HK60" s="205"/>
      <c r="HL60" s="205"/>
      <c r="HM60" s="205"/>
      <c r="HN60" s="205"/>
      <c r="HO60" s="205"/>
      <c r="HP60" s="205"/>
      <c r="HQ60" s="205"/>
      <c r="HR60" s="205"/>
      <c r="HS60" s="205"/>
      <c r="HT60" s="205"/>
      <c r="HU60" s="205"/>
      <c r="HV60" s="205"/>
      <c r="HW60" s="205"/>
      <c r="HX60" s="205"/>
      <c r="HY60" s="205"/>
      <c r="HZ60" s="205"/>
      <c r="IA60" s="205"/>
      <c r="IB60" s="205"/>
      <c r="IC60" s="205"/>
      <c r="ID60" s="205"/>
      <c r="IE60" s="205"/>
      <c r="IF60" s="205"/>
      <c r="IG60" s="205"/>
      <c r="IH60" s="205"/>
      <c r="II60" s="205"/>
      <c r="IJ60" s="205"/>
      <c r="IK60" s="205"/>
      <c r="IL60" s="205"/>
      <c r="IM60" s="205"/>
      <c r="IN60" s="205"/>
      <c r="IO60" s="205"/>
      <c r="IP60" s="205"/>
      <c r="IQ60" s="205"/>
    </row>
    <row r="61" spans="1:251" s="369" customFormat="1" ht="12.75" customHeight="1">
      <c r="A61" s="442" t="s">
        <v>157</v>
      </c>
      <c r="B61" s="443" t="str">
        <f>CONCATENATE("PCM",A61)</f>
        <v>PCM046</v>
      </c>
      <c r="C61" s="425" t="s">
        <v>238</v>
      </c>
      <c r="D61" s="452" t="s">
        <v>73</v>
      </c>
      <c r="E61" s="453">
        <v>2000</v>
      </c>
      <c r="F61" s="427"/>
      <c r="G61" s="297">
        <f>E61*F61</f>
        <v>0</v>
      </c>
      <c r="H61" s="368"/>
    </row>
    <row r="62" spans="1:251" s="369" customFormat="1" ht="13.5" customHeight="1">
      <c r="A62" s="442" t="s">
        <v>158</v>
      </c>
      <c r="B62" s="443" t="str">
        <f>CONCATENATE("PCM",A62)</f>
        <v>PCM047</v>
      </c>
      <c r="C62" s="425" t="s">
        <v>242</v>
      </c>
      <c r="D62" s="426" t="s">
        <v>628</v>
      </c>
      <c r="E62" s="294">
        <v>100</v>
      </c>
      <c r="F62" s="427"/>
      <c r="G62" s="297">
        <f>E62*F62</f>
        <v>0</v>
      </c>
      <c r="H62" s="368"/>
    </row>
    <row r="63" spans="1:251" s="369" customFormat="1" ht="12.75" customHeight="1">
      <c r="A63" s="442" t="s">
        <v>159</v>
      </c>
      <c r="B63" s="443" t="str">
        <f t="shared" ref="B63:B70" si="7">CONCATENATE("PCM",A63)</f>
        <v>PCM048</v>
      </c>
      <c r="C63" s="425" t="s">
        <v>201</v>
      </c>
      <c r="D63" s="426" t="s">
        <v>628</v>
      </c>
      <c r="E63" s="294">
        <v>100</v>
      </c>
      <c r="F63" s="297"/>
      <c r="G63" s="297">
        <f t="shared" ref="G63:G70" si="8">E63*F63</f>
        <v>0</v>
      </c>
      <c r="H63" s="368"/>
    </row>
    <row r="64" spans="1:251" s="369" customFormat="1" ht="12.75" customHeight="1">
      <c r="A64" s="442" t="s">
        <v>160</v>
      </c>
      <c r="B64" s="443" t="str">
        <f t="shared" si="7"/>
        <v>PCM049</v>
      </c>
      <c r="C64" s="425" t="s">
        <v>227</v>
      </c>
      <c r="D64" s="426" t="s">
        <v>628</v>
      </c>
      <c r="E64" s="294">
        <v>7</v>
      </c>
      <c r="F64" s="297"/>
      <c r="G64" s="297">
        <f t="shared" si="8"/>
        <v>0</v>
      </c>
      <c r="H64" s="368"/>
    </row>
    <row r="65" spans="1:251" s="369" customFormat="1" ht="12.75" customHeight="1">
      <c r="A65" s="442" t="s">
        <v>161</v>
      </c>
      <c r="B65" s="443" t="str">
        <f t="shared" si="7"/>
        <v>PCM050</v>
      </c>
      <c r="C65" s="425" t="s">
        <v>228</v>
      </c>
      <c r="D65" s="426" t="s">
        <v>73</v>
      </c>
      <c r="E65" s="294">
        <v>150</v>
      </c>
      <c r="F65" s="297"/>
      <c r="G65" s="297">
        <f t="shared" si="8"/>
        <v>0</v>
      </c>
      <c r="H65" s="368"/>
    </row>
    <row r="66" spans="1:251" s="369" customFormat="1" ht="12.75" customHeight="1">
      <c r="A66" s="442" t="s">
        <v>162</v>
      </c>
      <c r="B66" s="443" t="str">
        <f t="shared" si="7"/>
        <v>PCM051</v>
      </c>
      <c r="C66" s="444" t="s">
        <v>229</v>
      </c>
      <c r="D66" s="452" t="s">
        <v>73</v>
      </c>
      <c r="E66" s="453">
        <v>50</v>
      </c>
      <c r="F66" s="297"/>
      <c r="G66" s="297">
        <f t="shared" si="8"/>
        <v>0</v>
      </c>
      <c r="H66" s="368"/>
    </row>
    <row r="67" spans="1:251" s="369" customFormat="1" ht="12.75" customHeight="1">
      <c r="A67" s="442" t="s">
        <v>163</v>
      </c>
      <c r="B67" s="443" t="str">
        <f t="shared" si="7"/>
        <v>PCM052</v>
      </c>
      <c r="C67" s="444" t="s">
        <v>230</v>
      </c>
      <c r="D67" s="452" t="s">
        <v>628</v>
      </c>
      <c r="E67" s="453">
        <v>200</v>
      </c>
      <c r="F67" s="297"/>
      <c r="G67" s="297">
        <f t="shared" si="8"/>
        <v>0</v>
      </c>
      <c r="H67" s="368"/>
    </row>
    <row r="68" spans="1:251" s="369" customFormat="1" ht="12.75" customHeight="1">
      <c r="A68" s="442" t="s">
        <v>164</v>
      </c>
      <c r="B68" s="443" t="str">
        <f t="shared" si="7"/>
        <v>PCM053</v>
      </c>
      <c r="C68" s="444" t="s">
        <v>231</v>
      </c>
      <c r="D68" s="452" t="s">
        <v>628</v>
      </c>
      <c r="E68" s="453">
        <v>22</v>
      </c>
      <c r="F68" s="297"/>
      <c r="G68" s="297">
        <f t="shared" si="8"/>
        <v>0</v>
      </c>
      <c r="H68" s="368"/>
    </row>
    <row r="69" spans="1:251" s="369" customFormat="1" ht="12.75" customHeight="1">
      <c r="A69" s="442" t="s">
        <v>165</v>
      </c>
      <c r="B69" s="443" t="str">
        <f t="shared" si="7"/>
        <v>PCM054</v>
      </c>
      <c r="C69" s="460" t="s">
        <v>574</v>
      </c>
      <c r="D69" s="461" t="s">
        <v>628</v>
      </c>
      <c r="E69" s="462">
        <v>3</v>
      </c>
      <c r="F69" s="463"/>
      <c r="G69" s="463">
        <f>E69*F69</f>
        <v>0</v>
      </c>
      <c r="H69" s="368"/>
    </row>
    <row r="70" spans="1:251" s="369" customFormat="1" ht="27" customHeight="1">
      <c r="A70" s="442" t="s">
        <v>166</v>
      </c>
      <c r="B70" s="443" t="str">
        <f t="shared" si="7"/>
        <v>PCM055</v>
      </c>
      <c r="C70" s="425" t="s">
        <v>413</v>
      </c>
      <c r="D70" s="426" t="s">
        <v>628</v>
      </c>
      <c r="E70" s="294">
        <v>1</v>
      </c>
      <c r="F70" s="427"/>
      <c r="G70" s="297">
        <f t="shared" si="8"/>
        <v>0</v>
      </c>
      <c r="H70" s="368"/>
    </row>
    <row r="71" spans="1:251" s="208" customFormat="1" ht="12.75" customHeight="1">
      <c r="A71" s="285"/>
      <c r="B71" s="286"/>
      <c r="C71" s="287" t="s">
        <v>232</v>
      </c>
      <c r="D71" s="288"/>
      <c r="E71" s="289"/>
      <c r="F71" s="289"/>
      <c r="G71" s="290"/>
      <c r="H71" s="221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  <c r="BI71" s="205"/>
      <c r="BJ71" s="205"/>
      <c r="BK71" s="205"/>
      <c r="BL71" s="205"/>
      <c r="BM71" s="207"/>
      <c r="BN71" s="207"/>
      <c r="BO71" s="205"/>
      <c r="BP71" s="205"/>
      <c r="BQ71" s="205"/>
      <c r="BR71" s="205"/>
      <c r="BS71" s="205"/>
      <c r="BT71" s="205"/>
      <c r="BU71" s="205"/>
      <c r="BV71" s="205"/>
      <c r="BW71" s="205"/>
      <c r="BX71" s="205"/>
      <c r="BY71" s="205"/>
      <c r="BZ71" s="205"/>
      <c r="CA71" s="205"/>
      <c r="CB71" s="205"/>
      <c r="CC71" s="205"/>
      <c r="CD71" s="205"/>
      <c r="CE71" s="205"/>
      <c r="CF71" s="205"/>
      <c r="CG71" s="205"/>
      <c r="CH71" s="205"/>
      <c r="CI71" s="205"/>
      <c r="CJ71" s="205"/>
      <c r="CK71" s="205"/>
      <c r="CL71" s="205"/>
      <c r="CM71" s="205"/>
      <c r="CN71" s="205"/>
      <c r="CO71" s="205"/>
      <c r="CP71" s="205"/>
      <c r="CQ71" s="205"/>
      <c r="CR71" s="205"/>
      <c r="CS71" s="205"/>
      <c r="CT71" s="205"/>
      <c r="CU71" s="205"/>
      <c r="CV71" s="205"/>
      <c r="CW71" s="205"/>
      <c r="CX71" s="205"/>
      <c r="CY71" s="205"/>
      <c r="CZ71" s="205"/>
      <c r="DA71" s="205"/>
      <c r="DB71" s="205"/>
      <c r="DC71" s="205"/>
      <c r="DD71" s="205"/>
      <c r="DE71" s="205"/>
      <c r="DF71" s="205"/>
      <c r="DG71" s="205"/>
      <c r="DH71" s="205"/>
      <c r="DI71" s="205"/>
      <c r="DJ71" s="205"/>
      <c r="DK71" s="205"/>
      <c r="DL71" s="205"/>
      <c r="DM71" s="205"/>
      <c r="DN71" s="205"/>
      <c r="DO71" s="205"/>
      <c r="DP71" s="205"/>
      <c r="DQ71" s="205"/>
      <c r="DR71" s="205"/>
      <c r="DS71" s="205"/>
      <c r="DT71" s="205"/>
      <c r="DU71" s="205"/>
      <c r="DV71" s="205"/>
      <c r="DW71" s="205"/>
      <c r="DX71" s="205"/>
      <c r="DY71" s="205"/>
      <c r="DZ71" s="205"/>
      <c r="EA71" s="205"/>
      <c r="EB71" s="205"/>
      <c r="EC71" s="205"/>
      <c r="ED71" s="205"/>
      <c r="EE71" s="205"/>
      <c r="EF71" s="205"/>
      <c r="EG71" s="205"/>
      <c r="EH71" s="205"/>
      <c r="EI71" s="205"/>
      <c r="EJ71" s="205"/>
      <c r="EK71" s="205"/>
      <c r="EL71" s="205"/>
      <c r="EM71" s="205"/>
      <c r="EN71" s="205"/>
      <c r="EO71" s="205"/>
      <c r="EP71" s="205"/>
      <c r="EQ71" s="205"/>
      <c r="ER71" s="205"/>
      <c r="ES71" s="205"/>
      <c r="ET71" s="205"/>
      <c r="EU71" s="205"/>
      <c r="EV71" s="205"/>
      <c r="EW71" s="205"/>
      <c r="EX71" s="205"/>
      <c r="EY71" s="205"/>
      <c r="EZ71" s="205"/>
      <c r="FA71" s="205"/>
      <c r="FB71" s="205"/>
      <c r="FC71" s="205"/>
      <c r="FD71" s="205"/>
      <c r="FE71" s="205"/>
      <c r="FF71" s="205"/>
      <c r="FG71" s="205"/>
      <c r="FH71" s="205"/>
      <c r="FI71" s="205"/>
      <c r="FJ71" s="205"/>
      <c r="FK71" s="205"/>
      <c r="FL71" s="205"/>
      <c r="FM71" s="205"/>
      <c r="FN71" s="205"/>
      <c r="FO71" s="205"/>
      <c r="FP71" s="205"/>
      <c r="FQ71" s="205"/>
      <c r="FR71" s="205"/>
      <c r="FS71" s="205"/>
      <c r="FT71" s="205"/>
      <c r="FU71" s="205"/>
      <c r="FV71" s="205"/>
      <c r="FW71" s="205"/>
      <c r="FX71" s="205"/>
      <c r="FY71" s="205"/>
      <c r="FZ71" s="205"/>
      <c r="GA71" s="205"/>
      <c r="GB71" s="205"/>
      <c r="GC71" s="205"/>
      <c r="GD71" s="205"/>
      <c r="GE71" s="205"/>
      <c r="GF71" s="205"/>
      <c r="GG71" s="205"/>
      <c r="GH71" s="205"/>
      <c r="GI71" s="205"/>
      <c r="GJ71" s="205"/>
      <c r="GK71" s="205"/>
      <c r="GL71" s="205"/>
      <c r="GM71" s="205"/>
      <c r="GN71" s="205"/>
      <c r="GO71" s="205"/>
      <c r="GP71" s="205"/>
      <c r="GQ71" s="205"/>
      <c r="GR71" s="205"/>
      <c r="GS71" s="205"/>
      <c r="GT71" s="205"/>
      <c r="GU71" s="205"/>
      <c r="GV71" s="205"/>
      <c r="GW71" s="205"/>
      <c r="GX71" s="205"/>
      <c r="GY71" s="205"/>
      <c r="GZ71" s="205"/>
      <c r="HA71" s="205"/>
      <c r="HB71" s="205"/>
      <c r="HC71" s="205"/>
      <c r="HD71" s="205"/>
      <c r="HE71" s="205"/>
      <c r="HF71" s="205"/>
      <c r="HG71" s="205"/>
      <c r="HH71" s="205"/>
      <c r="HI71" s="205"/>
      <c r="HJ71" s="205"/>
      <c r="HK71" s="205"/>
      <c r="HL71" s="205"/>
      <c r="HM71" s="205"/>
      <c r="HN71" s="205"/>
      <c r="HO71" s="205"/>
      <c r="HP71" s="205"/>
      <c r="HQ71" s="205"/>
      <c r="HR71" s="205"/>
      <c r="HS71" s="205"/>
      <c r="HT71" s="205"/>
      <c r="HU71" s="205"/>
      <c r="HV71" s="205"/>
      <c r="HW71" s="205"/>
      <c r="HX71" s="205"/>
      <c r="HY71" s="205"/>
      <c r="HZ71" s="205"/>
      <c r="IA71" s="205"/>
      <c r="IB71" s="205"/>
      <c r="IC71" s="205"/>
      <c r="ID71" s="205"/>
      <c r="IE71" s="205"/>
      <c r="IF71" s="205"/>
      <c r="IG71" s="205"/>
      <c r="IH71" s="205"/>
      <c r="II71" s="205"/>
      <c r="IJ71" s="205"/>
      <c r="IK71" s="205"/>
      <c r="IL71" s="205"/>
      <c r="IM71" s="205"/>
      <c r="IN71" s="205"/>
      <c r="IO71" s="205"/>
      <c r="IP71" s="205"/>
      <c r="IQ71" s="205"/>
    </row>
    <row r="72" spans="1:251" s="208" customFormat="1" ht="71.25" customHeight="1">
      <c r="A72" s="442" t="s">
        <v>167</v>
      </c>
      <c r="B72" s="443" t="str">
        <f>CONCATENATE("PC",A72)</f>
        <v>PC056</v>
      </c>
      <c r="C72" s="388" t="s">
        <v>568</v>
      </c>
      <c r="D72" s="389" t="s">
        <v>628</v>
      </c>
      <c r="E72" s="406">
        <v>2</v>
      </c>
      <c r="F72" s="352"/>
      <c r="G72" s="189">
        <f>ROUND(E72*F72,2)</f>
        <v>0</v>
      </c>
      <c r="H72" s="293"/>
    </row>
    <row r="73" spans="1:251" s="369" customFormat="1" ht="22.5">
      <c r="A73" s="442" t="s">
        <v>168</v>
      </c>
      <c r="B73" s="443" t="str">
        <f>CONCATENATE("PC",A73)</f>
        <v>PC057</v>
      </c>
      <c r="C73" s="425" t="s">
        <v>414</v>
      </c>
      <c r="D73" s="426" t="s">
        <v>628</v>
      </c>
      <c r="E73" s="294">
        <v>2</v>
      </c>
      <c r="F73" s="427"/>
      <c r="G73" s="297">
        <f>E73*F73</f>
        <v>0</v>
      </c>
      <c r="H73" s="368"/>
    </row>
    <row r="74" spans="1:251" s="369" customFormat="1" ht="22.5">
      <c r="A74" s="442" t="s">
        <v>169</v>
      </c>
      <c r="B74" s="443" t="str">
        <f>CONCATENATE("PC",A74)</f>
        <v>PC058</v>
      </c>
      <c r="C74" s="425" t="s">
        <v>233</v>
      </c>
      <c r="D74" s="426" t="s">
        <v>628</v>
      </c>
      <c r="E74" s="294">
        <v>1</v>
      </c>
      <c r="F74" s="297"/>
      <c r="G74" s="297">
        <f>E74*F74</f>
        <v>0</v>
      </c>
      <c r="H74" s="368"/>
    </row>
    <row r="75" spans="1:251" s="369" customFormat="1" ht="22.5">
      <c r="A75" s="449" t="s">
        <v>170</v>
      </c>
      <c r="B75" s="450" t="str">
        <f>CONCATENATE("PC",A75)</f>
        <v>PC059</v>
      </c>
      <c r="C75" s="425" t="s">
        <v>442</v>
      </c>
      <c r="D75" s="426" t="s">
        <v>628</v>
      </c>
      <c r="E75" s="294">
        <v>1</v>
      </c>
      <c r="F75" s="297"/>
      <c r="G75" s="297">
        <f>E75*F75</f>
        <v>0</v>
      </c>
      <c r="H75" s="368"/>
    </row>
    <row r="76" spans="1:251" s="208" customFormat="1" ht="12.75" customHeight="1">
      <c r="A76" s="285"/>
      <c r="B76" s="286"/>
      <c r="C76" s="287" t="s">
        <v>234</v>
      </c>
      <c r="D76" s="288"/>
      <c r="E76" s="289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69" customFormat="1" ht="69" customHeight="1">
      <c r="A77" s="442" t="s">
        <v>171</v>
      </c>
      <c r="B77" s="443" t="str">
        <f>CONCATENATE("PCM",A77)</f>
        <v>PCM060</v>
      </c>
      <c r="C77" s="388" t="s">
        <v>568</v>
      </c>
      <c r="D77" s="424" t="s">
        <v>628</v>
      </c>
      <c r="E77" s="390">
        <v>2</v>
      </c>
      <c r="F77" s="413"/>
      <c r="G77" s="297">
        <f>E77*F77</f>
        <v>0</v>
      </c>
      <c r="H77" s="368"/>
    </row>
    <row r="78" spans="1:251" s="369" customFormat="1" ht="24.75" customHeight="1">
      <c r="A78" s="442" t="s">
        <v>172</v>
      </c>
      <c r="B78" s="443" t="str">
        <f>CONCATENATE("PCM",A78)</f>
        <v>PCM061</v>
      </c>
      <c r="C78" s="410" t="s">
        <v>414</v>
      </c>
      <c r="D78" s="424" t="s">
        <v>628</v>
      </c>
      <c r="E78" s="390">
        <v>2</v>
      </c>
      <c r="F78" s="413"/>
      <c r="G78" s="297">
        <f>E78*F78</f>
        <v>0</v>
      </c>
      <c r="H78" s="368"/>
    </row>
    <row r="79" spans="1:251" s="369" customFormat="1" ht="24.75" customHeight="1">
      <c r="A79" s="442" t="s">
        <v>173</v>
      </c>
      <c r="B79" s="450" t="str">
        <f>CONCATENATE("PCM",A79)</f>
        <v>PCM062</v>
      </c>
      <c r="C79" s="444" t="s">
        <v>233</v>
      </c>
      <c r="D79" s="452" t="s">
        <v>628</v>
      </c>
      <c r="E79" s="453">
        <v>1</v>
      </c>
      <c r="F79" s="297"/>
      <c r="G79" s="297">
        <f>E79*F79</f>
        <v>0</v>
      </c>
      <c r="H79" s="368"/>
    </row>
    <row r="80" spans="1:251" s="369" customFormat="1">
      <c r="A80" s="442" t="s">
        <v>174</v>
      </c>
      <c r="B80" s="450" t="str">
        <f>CONCATENATE("PCM",A80)</f>
        <v>PCM063</v>
      </c>
      <c r="C80" s="511" t="s">
        <v>443</v>
      </c>
      <c r="D80" s="512" t="s">
        <v>628</v>
      </c>
      <c r="E80" s="513">
        <v>1</v>
      </c>
      <c r="F80" s="514"/>
      <c r="G80" s="297">
        <f>E80*F80</f>
        <v>0</v>
      </c>
      <c r="H80" s="368"/>
    </row>
    <row r="81" spans="1:251" s="208" customFormat="1" ht="12.75" customHeight="1">
      <c r="A81" s="285"/>
      <c r="B81" s="286"/>
      <c r="C81" s="287" t="s">
        <v>239</v>
      </c>
      <c r="D81" s="288"/>
      <c r="E81" s="289"/>
      <c r="F81" s="289"/>
      <c r="G81" s="290"/>
      <c r="H81" s="221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69" customFormat="1" ht="12.75" customHeight="1">
      <c r="A82" s="442" t="s">
        <v>175</v>
      </c>
      <c r="B82" s="443" t="str">
        <f>CONCATENATE("PCM",A82)</f>
        <v>PCM064</v>
      </c>
      <c r="C82" s="444" t="s">
        <v>204</v>
      </c>
      <c r="D82" s="452" t="s">
        <v>203</v>
      </c>
      <c r="E82" s="453">
        <v>20</v>
      </c>
      <c r="F82" s="297"/>
      <c r="G82" s="297">
        <f>E82*F82</f>
        <v>0</v>
      </c>
      <c r="H82" s="368"/>
    </row>
    <row r="83" spans="1:251" s="369" customFormat="1" ht="12.75" customHeight="1">
      <c r="A83" s="442" t="s">
        <v>176</v>
      </c>
      <c r="B83" s="443" t="str">
        <f>CONCATENATE("PCM",A83)</f>
        <v>PCM065</v>
      </c>
      <c r="C83" s="444" t="s">
        <v>205</v>
      </c>
      <c r="D83" s="452" t="s">
        <v>628</v>
      </c>
      <c r="E83" s="453">
        <v>10</v>
      </c>
      <c r="F83" s="297"/>
      <c r="G83" s="297">
        <f>E83*F83</f>
        <v>0</v>
      </c>
      <c r="H83" s="368"/>
    </row>
    <row r="84" spans="1:251" s="369" customFormat="1" ht="12.75" customHeight="1">
      <c r="A84" s="442" t="s">
        <v>177</v>
      </c>
      <c r="B84" s="443" t="str">
        <f>CONCATENATE("PCM",A84)</f>
        <v>PCM066</v>
      </c>
      <c r="C84" s="444" t="s">
        <v>206</v>
      </c>
      <c r="D84" s="452" t="s">
        <v>73</v>
      </c>
      <c r="E84" s="453">
        <v>200</v>
      </c>
      <c r="F84" s="297"/>
      <c r="G84" s="297">
        <f>E84*F84</f>
        <v>0</v>
      </c>
      <c r="H84" s="368"/>
    </row>
    <row r="85" spans="1:251" s="369" customFormat="1" ht="12.75" customHeight="1">
      <c r="A85" s="442" t="s">
        <v>178</v>
      </c>
      <c r="B85" s="443" t="str">
        <f>CONCATENATE("PCM",A85)</f>
        <v>PCM067</v>
      </c>
      <c r="C85" s="444" t="s">
        <v>207</v>
      </c>
      <c r="D85" s="452" t="s">
        <v>628</v>
      </c>
      <c r="E85" s="453">
        <v>7</v>
      </c>
      <c r="F85" s="297"/>
      <c r="G85" s="297">
        <f>E85*F85</f>
        <v>0</v>
      </c>
      <c r="H85" s="368"/>
    </row>
    <row r="86" spans="1:251" s="208" customFormat="1" ht="12.75" customHeight="1">
      <c r="A86" s="285"/>
      <c r="B86" s="286"/>
      <c r="C86" s="287" t="s">
        <v>240</v>
      </c>
      <c r="D86" s="288"/>
      <c r="E86" s="289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69" customFormat="1" ht="22.5">
      <c r="A87" s="442" t="s">
        <v>179</v>
      </c>
      <c r="B87" s="443" t="str">
        <f>CONCATENATE("PCM",A87)</f>
        <v>PCM068</v>
      </c>
      <c r="C87" s="444" t="s">
        <v>208</v>
      </c>
      <c r="D87" s="452" t="s">
        <v>628</v>
      </c>
      <c r="E87" s="453">
        <v>5</v>
      </c>
      <c r="F87" s="297"/>
      <c r="G87" s="297">
        <f>E87*F87</f>
        <v>0</v>
      </c>
      <c r="H87" s="368"/>
    </row>
    <row r="88" spans="1:251" s="208" customFormat="1">
      <c r="A88" s="285"/>
      <c r="B88" s="286"/>
      <c r="C88" s="287" t="s">
        <v>84</v>
      </c>
      <c r="D88" s="288"/>
      <c r="E88" s="289"/>
      <c r="F88" s="289"/>
      <c r="G88" s="290"/>
      <c r="H88" s="293"/>
    </row>
    <row r="89" spans="1:251" s="253" customFormat="1">
      <c r="A89" s="257" t="s">
        <v>180</v>
      </c>
      <c r="B89" s="258" t="str">
        <f t="shared" ref="B89:B100" si="9">CONCATENATE("PCO",A89)</f>
        <v>PCO069</v>
      </c>
      <c r="C89" s="502" t="s">
        <v>275</v>
      </c>
      <c r="D89" s="503" t="s">
        <v>203</v>
      </c>
      <c r="E89" s="453">
        <v>8</v>
      </c>
      <c r="F89" s="260"/>
      <c r="G89" s="260">
        <f t="shared" ref="G89:G100" si="10">E89*F89</f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181</v>
      </c>
      <c r="B90" s="258" t="str">
        <f t="shared" si="9"/>
        <v>PCO070</v>
      </c>
      <c r="C90" s="502" t="s">
        <v>83</v>
      </c>
      <c r="D90" s="503" t="s">
        <v>203</v>
      </c>
      <c r="E90" s="453">
        <v>8</v>
      </c>
      <c r="F90" s="260"/>
      <c r="G90" s="260">
        <f t="shared" si="10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182</v>
      </c>
      <c r="B91" s="258" t="str">
        <f t="shared" si="9"/>
        <v>PCO071</v>
      </c>
      <c r="C91" s="300" t="s">
        <v>76</v>
      </c>
      <c r="D91" s="195" t="s">
        <v>203</v>
      </c>
      <c r="E91" s="294">
        <v>8</v>
      </c>
      <c r="F91" s="259"/>
      <c r="G91" s="260">
        <f t="shared" si="10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183</v>
      </c>
      <c r="B92" s="258" t="str">
        <f t="shared" si="9"/>
        <v>PCO072</v>
      </c>
      <c r="C92" s="300" t="s">
        <v>79</v>
      </c>
      <c r="D92" s="195" t="s">
        <v>203</v>
      </c>
      <c r="E92" s="294">
        <v>8</v>
      </c>
      <c r="F92" s="259"/>
      <c r="G92" s="260">
        <f t="shared" si="10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184</v>
      </c>
      <c r="B93" s="258" t="str">
        <f t="shared" si="9"/>
        <v>PCO073</v>
      </c>
      <c r="C93" s="300" t="s">
        <v>78</v>
      </c>
      <c r="D93" s="195" t="s">
        <v>203</v>
      </c>
      <c r="E93" s="294">
        <v>8</v>
      </c>
      <c r="F93" s="259"/>
      <c r="G93" s="260">
        <f t="shared" si="10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185</v>
      </c>
      <c r="B94" s="258" t="str">
        <f t="shared" si="9"/>
        <v>PCO074</v>
      </c>
      <c r="C94" s="300" t="s">
        <v>276</v>
      </c>
      <c r="D94" s="195" t="s">
        <v>203</v>
      </c>
      <c r="E94" s="294">
        <v>8</v>
      </c>
      <c r="F94" s="259"/>
      <c r="G94" s="260">
        <f t="shared" si="10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186</v>
      </c>
      <c r="B95" s="258" t="str">
        <f t="shared" si="9"/>
        <v>PCO075</v>
      </c>
      <c r="C95" s="300" t="s">
        <v>77</v>
      </c>
      <c r="D95" s="195" t="s">
        <v>203</v>
      </c>
      <c r="E95" s="294">
        <v>8</v>
      </c>
      <c r="F95" s="259"/>
      <c r="G95" s="260">
        <f t="shared" si="10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187</v>
      </c>
      <c r="B96" s="258" t="str">
        <f t="shared" si="9"/>
        <v>PCO076</v>
      </c>
      <c r="C96" s="300" t="s">
        <v>235</v>
      </c>
      <c r="D96" s="195" t="s">
        <v>203</v>
      </c>
      <c r="E96" s="294">
        <v>8</v>
      </c>
      <c r="F96" s="259"/>
      <c r="G96" s="260">
        <f t="shared" si="10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>
      <c r="A97" s="257" t="s">
        <v>188</v>
      </c>
      <c r="B97" s="258" t="str">
        <f t="shared" si="9"/>
        <v>PCO077</v>
      </c>
      <c r="C97" s="300" t="s">
        <v>277</v>
      </c>
      <c r="D97" s="195" t="s">
        <v>203</v>
      </c>
      <c r="E97" s="294">
        <v>8</v>
      </c>
      <c r="F97" s="259"/>
      <c r="G97" s="260">
        <f t="shared" si="10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>
      <c r="A98" s="257" t="s">
        <v>189</v>
      </c>
      <c r="B98" s="258" t="str">
        <f t="shared" si="9"/>
        <v>PCO078</v>
      </c>
      <c r="C98" s="300" t="s">
        <v>80</v>
      </c>
      <c r="D98" s="195" t="s">
        <v>203</v>
      </c>
      <c r="E98" s="294">
        <v>8</v>
      </c>
      <c r="F98" s="259"/>
      <c r="G98" s="260">
        <f t="shared" si="10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>
      <c r="A99" s="257" t="s">
        <v>190</v>
      </c>
      <c r="B99" s="258" t="str">
        <f t="shared" si="9"/>
        <v>PCO079</v>
      </c>
      <c r="C99" s="300" t="s">
        <v>81</v>
      </c>
      <c r="D99" s="195" t="s">
        <v>203</v>
      </c>
      <c r="E99" s="294">
        <v>8</v>
      </c>
      <c r="F99" s="259"/>
      <c r="G99" s="260">
        <f t="shared" si="10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3.5" thickBot="1">
      <c r="A100" s="257" t="s">
        <v>191</v>
      </c>
      <c r="B100" s="258" t="str">
        <f t="shared" si="9"/>
        <v>PCO080</v>
      </c>
      <c r="C100" s="300" t="s">
        <v>82</v>
      </c>
      <c r="D100" s="195" t="s">
        <v>203</v>
      </c>
      <c r="E100" s="294">
        <v>8</v>
      </c>
      <c r="F100" s="259"/>
      <c r="G100" s="260">
        <f t="shared" si="10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08" customFormat="1" ht="16.5" thickBot="1">
      <c r="A101" s="336" t="s">
        <v>209</v>
      </c>
      <c r="B101" s="193"/>
      <c r="C101" s="166"/>
      <c r="D101" s="167"/>
      <c r="E101" s="337"/>
      <c r="F101" s="180"/>
      <c r="G101" s="181">
        <f>SUM(G12:G100)</f>
        <v>0</v>
      </c>
      <c r="H101" s="293"/>
    </row>
    <row r="102" spans="1:251" s="208" customFormat="1" ht="15.75">
      <c r="A102" s="291"/>
      <c r="B102" s="279"/>
      <c r="C102" s="280"/>
      <c r="D102" s="281"/>
      <c r="E102" s="292"/>
      <c r="F102" s="283"/>
      <c r="G102" s="284"/>
      <c r="H102" s="293"/>
    </row>
    <row r="103" spans="1:251" s="208" customFormat="1" ht="25.5">
      <c r="A103" s="291"/>
      <c r="B103" s="277" t="s">
        <v>236</v>
      </c>
      <c r="C103" s="398" t="s">
        <v>427</v>
      </c>
      <c r="D103" s="281"/>
      <c r="E103" s="292"/>
      <c r="F103" s="283"/>
      <c r="G103" s="284"/>
      <c r="H103" s="293"/>
    </row>
    <row r="104" spans="1:251" s="208" customFormat="1">
      <c r="A104" s="338"/>
      <c r="B104" s="339"/>
      <c r="E104" s="340"/>
      <c r="F104" s="341"/>
      <c r="G104" s="341"/>
      <c r="H104" s="293"/>
    </row>
    <row r="105" spans="1:251" s="208" customFormat="1">
      <c r="A105" s="174" t="s">
        <v>85</v>
      </c>
      <c r="B105" s="342"/>
      <c r="C105" s="343"/>
      <c r="D105" s="343"/>
      <c r="E105" s="344"/>
      <c r="F105" s="345"/>
      <c r="G105" s="345"/>
      <c r="H105" s="293"/>
    </row>
    <row r="106" spans="1:251" s="208" customFormat="1">
      <c r="A106" s="175" t="s">
        <v>86</v>
      </c>
      <c r="B106" s="342"/>
      <c r="C106" s="343"/>
      <c r="D106" s="343"/>
      <c r="E106" s="344"/>
      <c r="F106" s="345"/>
      <c r="G106" s="345"/>
      <c r="H106" s="293"/>
    </row>
    <row r="107" spans="1:251" s="208" customFormat="1">
      <c r="A107" s="175" t="s">
        <v>87</v>
      </c>
      <c r="B107" s="342"/>
      <c r="C107" s="343"/>
      <c r="D107" s="343"/>
      <c r="E107" s="344"/>
      <c r="F107" s="345"/>
      <c r="G107" s="345"/>
      <c r="H107" s="293"/>
    </row>
    <row r="108" spans="1:251" s="208" customFormat="1">
      <c r="A108" s="176" t="s">
        <v>88</v>
      </c>
      <c r="B108" s="342"/>
      <c r="C108" s="343"/>
      <c r="D108" s="343"/>
      <c r="E108" s="344"/>
      <c r="F108" s="345"/>
      <c r="G108" s="345"/>
      <c r="H108" s="293"/>
    </row>
    <row r="109" spans="1:251" s="208" customFormat="1">
      <c r="A109" s="177" t="s">
        <v>89</v>
      </c>
      <c r="B109" s="342"/>
      <c r="C109" s="343"/>
      <c r="D109" s="343"/>
      <c r="E109" s="344"/>
      <c r="F109" s="345"/>
      <c r="G109" s="345"/>
      <c r="H109" s="293"/>
    </row>
    <row r="110" spans="1:251" s="208" customFormat="1">
      <c r="A110" s="177" t="s">
        <v>90</v>
      </c>
      <c r="B110" s="342"/>
      <c r="C110" s="343"/>
      <c r="D110" s="343"/>
      <c r="E110" s="344"/>
      <c r="F110" s="345"/>
      <c r="G110" s="345"/>
      <c r="H110" s="293"/>
    </row>
    <row r="111" spans="1:251" s="208" customFormat="1">
      <c r="A111" s="177" t="s">
        <v>91</v>
      </c>
      <c r="B111" s="342"/>
      <c r="C111" s="343"/>
      <c r="D111" s="343"/>
      <c r="E111" s="344"/>
      <c r="F111" s="345"/>
      <c r="G111" s="345"/>
      <c r="H111" s="293"/>
    </row>
    <row r="112" spans="1:251" s="208" customFormat="1">
      <c r="A112" s="177" t="s">
        <v>92</v>
      </c>
      <c r="B112" s="342"/>
      <c r="C112" s="343"/>
      <c r="D112" s="343"/>
      <c r="E112" s="344"/>
      <c r="F112" s="345"/>
      <c r="G112" s="345"/>
      <c r="H112" s="293"/>
    </row>
    <row r="113" spans="1:8" s="208" customFormat="1">
      <c r="A113" s="177" t="s">
        <v>93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7" t="s">
        <v>94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8" t="s">
        <v>95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8" t="s">
        <v>96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8" t="s">
        <v>97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8" t="s">
        <v>98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5" t="s">
        <v>99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5" t="s">
        <v>100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5" t="s">
        <v>101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5" t="s">
        <v>102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5" t="s">
        <v>103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5" t="s">
        <v>104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216" t="s">
        <v>110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9" t="s">
        <v>105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7" t="s">
        <v>111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7" t="s">
        <v>106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346"/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338"/>
      <c r="B130" s="339"/>
      <c r="E130" s="340"/>
      <c r="F130" s="341"/>
      <c r="G130" s="341"/>
      <c r="H130" s="293"/>
    </row>
    <row r="131" spans="1:8" s="208" customFormat="1">
      <c r="A131" s="338"/>
      <c r="B131" s="339"/>
      <c r="E131" s="340"/>
      <c r="F131" s="341"/>
      <c r="G131" s="341"/>
      <c r="H131" s="293"/>
    </row>
    <row r="132" spans="1:8" s="208" customFormat="1">
      <c r="A132" s="338"/>
      <c r="B132" s="339"/>
      <c r="E132" s="340"/>
      <c r="F132" s="341"/>
      <c r="G132" s="341"/>
      <c r="H132" s="293"/>
    </row>
    <row r="133" spans="1:8" s="208" customFormat="1">
      <c r="A133" s="338"/>
      <c r="B133" s="339"/>
      <c r="E133" s="340"/>
      <c r="F133" s="341"/>
      <c r="G133" s="341"/>
      <c r="H133" s="293"/>
    </row>
    <row r="134" spans="1:8" s="208" customFormat="1">
      <c r="A134" s="338"/>
      <c r="B134" s="339"/>
      <c r="E134" s="340"/>
      <c r="F134" s="341"/>
      <c r="G134" s="341"/>
      <c r="H134" s="293"/>
    </row>
    <row r="135" spans="1:8" s="208" customFormat="1">
      <c r="A135" s="338"/>
      <c r="B135" s="339"/>
      <c r="E135" s="340"/>
      <c r="F135" s="341"/>
      <c r="G135" s="341"/>
      <c r="H135" s="293"/>
    </row>
    <row r="136" spans="1:8" s="208" customFormat="1">
      <c r="A136" s="338"/>
      <c r="B136" s="339"/>
      <c r="E136" s="340"/>
      <c r="F136" s="341"/>
      <c r="G136" s="341"/>
      <c r="H136" s="293"/>
    </row>
    <row r="137" spans="1:8" s="208" customFormat="1">
      <c r="A137" s="338"/>
      <c r="B137" s="339"/>
      <c r="E137" s="340"/>
      <c r="F137" s="341"/>
      <c r="G137" s="341"/>
      <c r="H137" s="293"/>
    </row>
    <row r="138" spans="1:8" s="208" customFormat="1">
      <c r="A138" s="338"/>
      <c r="B138" s="339"/>
      <c r="E138" s="340"/>
      <c r="F138" s="341"/>
      <c r="G138" s="341"/>
      <c r="H138" s="293"/>
    </row>
    <row r="139" spans="1:8" s="208" customFormat="1">
      <c r="A139" s="338"/>
      <c r="B139" s="339"/>
      <c r="E139" s="340"/>
      <c r="F139" s="341"/>
      <c r="G139" s="341"/>
      <c r="H139" s="293"/>
    </row>
    <row r="140" spans="1:8" s="208" customFormat="1">
      <c r="A140" s="338"/>
      <c r="B140" s="339"/>
      <c r="E140" s="340"/>
      <c r="F140" s="341"/>
      <c r="G140" s="341"/>
      <c r="H140" s="293"/>
    </row>
  </sheetData>
  <sheetProtection password="CCE1" sheet="1" objects="1" scenarios="1"/>
  <protectedRanges>
    <protectedRange sqref="F12:F100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1" orientation="landscape" useFirstPageNumber="1" r:id="rId1"/>
  <headerFooter>
    <oddFooter>&amp;LCenová soustava ÚRS&amp;RStrana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Q151"/>
  <sheetViews>
    <sheetView view="pageBreakPreview" zoomScaleSheetLayoutView="100" workbookViewId="0">
      <selection activeCell="C25" sqref="C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1" t="s">
        <v>642</v>
      </c>
      <c r="B1" s="551"/>
      <c r="C1" s="551"/>
      <c r="D1" s="551"/>
      <c r="E1" s="551"/>
      <c r="F1" s="551"/>
      <c r="G1" s="551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6" t="s">
        <v>46</v>
      </c>
      <c r="B3" s="567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68" t="s">
        <v>48</v>
      </c>
      <c r="B4" s="569"/>
      <c r="C4" s="152" t="str">
        <f>CONCATENATE(cisloobjektu," ",nazevobjektu)</f>
        <v>SO 01 STAVBA 25 METROVÉHO BAZÉNU MPS LUŽÁNKY</v>
      </c>
      <c r="D4" s="235"/>
      <c r="E4" s="570" t="str">
        <f>Rekapitulace!G2</f>
        <v>D.1.4F – ELEKTRONICKÉ KOMUNIKACE</v>
      </c>
      <c r="F4" s="571"/>
      <c r="G4" s="572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08" customFormat="1">
      <c r="A7" s="285" t="s">
        <v>68</v>
      </c>
      <c r="B7" s="286" t="s">
        <v>69</v>
      </c>
      <c r="C7" s="287" t="s">
        <v>408</v>
      </c>
      <c r="D7" s="288"/>
      <c r="E7" s="324"/>
      <c r="F7" s="289"/>
      <c r="G7" s="290"/>
      <c r="H7" s="293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221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45">
      <c r="A12" s="442" t="s">
        <v>112</v>
      </c>
      <c r="B12" s="443" t="str">
        <f>CONCATENATE("PC",A12)</f>
        <v>PC001</v>
      </c>
      <c r="C12" s="444" t="s">
        <v>617</v>
      </c>
      <c r="D12" s="452" t="s">
        <v>628</v>
      </c>
      <c r="E12" s="453">
        <v>1</v>
      </c>
      <c r="F12" s="297"/>
      <c r="G12" s="297">
        <f>E12*F12</f>
        <v>0</v>
      </c>
      <c r="H12" s="368"/>
    </row>
    <row r="13" spans="1:251" s="369" customFormat="1" ht="12.75" customHeight="1">
      <c r="A13" s="442"/>
      <c r="B13" s="443"/>
      <c r="C13" s="425" t="s">
        <v>521</v>
      </c>
      <c r="D13" s="426" t="s">
        <v>628</v>
      </c>
      <c r="E13" s="294">
        <v>1</v>
      </c>
      <c r="F13" s="427"/>
      <c r="G13" s="297">
        <f>E13*F13</f>
        <v>0</v>
      </c>
      <c r="H13" s="368"/>
    </row>
    <row r="14" spans="1:251" s="369" customFormat="1" ht="12.75" customHeight="1">
      <c r="A14" s="442" t="s">
        <v>113</v>
      </c>
      <c r="B14" s="443" t="str">
        <f t="shared" ref="B14:B33" si="0">CONCATENATE("PC",A14)</f>
        <v>PC002</v>
      </c>
      <c r="C14" s="425" t="s">
        <v>618</v>
      </c>
      <c r="D14" s="426" t="s">
        <v>628</v>
      </c>
      <c r="E14" s="294">
        <v>2</v>
      </c>
      <c r="F14" s="427"/>
      <c r="G14" s="297">
        <f>E14*F14</f>
        <v>0</v>
      </c>
      <c r="H14" s="368"/>
    </row>
    <row r="15" spans="1:251" s="369" customFormat="1" ht="33.75">
      <c r="A15" s="442" t="s">
        <v>114</v>
      </c>
      <c r="B15" s="443" t="str">
        <f t="shared" si="0"/>
        <v>PC003</v>
      </c>
      <c r="C15" s="425" t="s">
        <v>619</v>
      </c>
      <c r="D15" s="426" t="s">
        <v>628</v>
      </c>
      <c r="E15" s="294">
        <v>1</v>
      </c>
      <c r="F15" s="427"/>
      <c r="G15" s="297">
        <f t="shared" ref="G15:G33" si="1">E15*F15</f>
        <v>0</v>
      </c>
      <c r="H15" s="368"/>
    </row>
    <row r="16" spans="1:251" s="369" customFormat="1" ht="13.5" customHeight="1">
      <c r="A16" s="442" t="s">
        <v>115</v>
      </c>
      <c r="B16" s="443" t="str">
        <f t="shared" si="0"/>
        <v>PC004</v>
      </c>
      <c r="C16" s="425" t="s">
        <v>622</v>
      </c>
      <c r="D16" s="426" t="s">
        <v>628</v>
      </c>
      <c r="E16" s="294">
        <v>1</v>
      </c>
      <c r="F16" s="427"/>
      <c r="G16" s="297">
        <f t="shared" si="1"/>
        <v>0</v>
      </c>
      <c r="H16" s="368"/>
    </row>
    <row r="17" spans="1:9" s="369" customFormat="1" ht="13.5" customHeight="1">
      <c r="A17" s="442" t="s">
        <v>116</v>
      </c>
      <c r="B17" s="443" t="str">
        <f t="shared" si="0"/>
        <v>PC005</v>
      </c>
      <c r="C17" s="425" t="s">
        <v>303</v>
      </c>
      <c r="D17" s="426" t="s">
        <v>628</v>
      </c>
      <c r="E17" s="294">
        <v>1</v>
      </c>
      <c r="F17" s="427"/>
      <c r="G17" s="297">
        <f t="shared" si="1"/>
        <v>0</v>
      </c>
      <c r="H17" s="368"/>
    </row>
    <row r="18" spans="1:9" s="369" customFormat="1" ht="13.5" customHeight="1">
      <c r="A18" s="442" t="s">
        <v>117</v>
      </c>
      <c r="B18" s="443" t="str">
        <f t="shared" si="0"/>
        <v>PC006</v>
      </c>
      <c r="C18" s="425" t="s">
        <v>304</v>
      </c>
      <c r="D18" s="426" t="s">
        <v>628</v>
      </c>
      <c r="E18" s="294">
        <v>5</v>
      </c>
      <c r="F18" s="427"/>
      <c r="G18" s="297">
        <f t="shared" si="1"/>
        <v>0</v>
      </c>
      <c r="H18" s="368"/>
    </row>
    <row r="19" spans="1:9" s="369" customFormat="1" ht="22.5">
      <c r="A19" s="442" t="s">
        <v>118</v>
      </c>
      <c r="B19" s="443" t="str">
        <f t="shared" si="0"/>
        <v>PC007</v>
      </c>
      <c r="C19" s="425" t="s">
        <v>621</v>
      </c>
      <c r="D19" s="426" t="s">
        <v>628</v>
      </c>
      <c r="E19" s="294">
        <v>2</v>
      </c>
      <c r="F19" s="427"/>
      <c r="G19" s="297">
        <f t="shared" si="1"/>
        <v>0</v>
      </c>
      <c r="H19" s="368"/>
    </row>
    <row r="20" spans="1:9" s="369" customFormat="1" ht="12.75" customHeight="1">
      <c r="A20" s="442" t="s">
        <v>119</v>
      </c>
      <c r="B20" s="443" t="str">
        <f t="shared" si="0"/>
        <v>PC008</v>
      </c>
      <c r="C20" s="425" t="s">
        <v>306</v>
      </c>
      <c r="D20" s="426" t="s">
        <v>628</v>
      </c>
      <c r="E20" s="294">
        <v>3</v>
      </c>
      <c r="F20" s="427"/>
      <c r="G20" s="297">
        <f t="shared" si="1"/>
        <v>0</v>
      </c>
      <c r="H20" s="368"/>
    </row>
    <row r="21" spans="1:9" s="369" customFormat="1" ht="12.75" customHeight="1">
      <c r="A21" s="442" t="s">
        <v>120</v>
      </c>
      <c r="B21" s="443" t="str">
        <f t="shared" si="0"/>
        <v>PC009</v>
      </c>
      <c r="C21" s="425" t="s">
        <v>307</v>
      </c>
      <c r="D21" s="426" t="s">
        <v>628</v>
      </c>
      <c r="E21" s="294">
        <v>3</v>
      </c>
      <c r="F21" s="427"/>
      <c r="G21" s="297">
        <f t="shared" si="1"/>
        <v>0</v>
      </c>
      <c r="H21" s="368"/>
    </row>
    <row r="22" spans="1:9" s="369" customFormat="1" ht="12.75" customHeight="1">
      <c r="A22" s="442" t="s">
        <v>121</v>
      </c>
      <c r="B22" s="443" t="str">
        <f t="shared" si="0"/>
        <v>PC010</v>
      </c>
      <c r="C22" s="425" t="s">
        <v>308</v>
      </c>
      <c r="D22" s="426" t="s">
        <v>628</v>
      </c>
      <c r="E22" s="294">
        <v>4</v>
      </c>
      <c r="F22" s="427"/>
      <c r="G22" s="297">
        <f t="shared" si="1"/>
        <v>0</v>
      </c>
      <c r="H22" s="368"/>
    </row>
    <row r="23" spans="1:9" s="369" customFormat="1" ht="12.75" customHeight="1">
      <c r="A23" s="442" t="s">
        <v>122</v>
      </c>
      <c r="B23" s="443" t="str">
        <f t="shared" si="0"/>
        <v>PC011</v>
      </c>
      <c r="C23" s="425" t="s">
        <v>309</v>
      </c>
      <c r="D23" s="426" t="s">
        <v>628</v>
      </c>
      <c r="E23" s="294">
        <v>10</v>
      </c>
      <c r="F23" s="427"/>
      <c r="G23" s="297">
        <f t="shared" si="1"/>
        <v>0</v>
      </c>
      <c r="H23" s="368"/>
    </row>
    <row r="24" spans="1:9" s="369" customFormat="1" ht="12.75" customHeight="1">
      <c r="A24" s="442" t="s">
        <v>123</v>
      </c>
      <c r="B24" s="443" t="str">
        <f t="shared" si="0"/>
        <v>PC012</v>
      </c>
      <c r="C24" s="425" t="s">
        <v>311</v>
      </c>
      <c r="D24" s="426" t="s">
        <v>628</v>
      </c>
      <c r="E24" s="294">
        <v>1</v>
      </c>
      <c r="F24" s="427"/>
      <c r="G24" s="297">
        <f t="shared" si="1"/>
        <v>0</v>
      </c>
      <c r="H24" s="368"/>
    </row>
    <row r="25" spans="1:9" s="369" customFormat="1" ht="12.75" customHeight="1">
      <c r="A25" s="442" t="s">
        <v>124</v>
      </c>
      <c r="B25" s="443" t="str">
        <f t="shared" si="0"/>
        <v>PC013</v>
      </c>
      <c r="C25" s="425" t="s">
        <v>313</v>
      </c>
      <c r="D25" s="452" t="s">
        <v>73</v>
      </c>
      <c r="E25" s="453">
        <v>5</v>
      </c>
      <c r="F25" s="297"/>
      <c r="G25" s="297">
        <f t="shared" si="1"/>
        <v>0</v>
      </c>
      <c r="H25" s="368"/>
    </row>
    <row r="26" spans="1:9" s="369" customFormat="1" ht="12.75" customHeight="1">
      <c r="A26" s="442" t="s">
        <v>125</v>
      </c>
      <c r="B26" s="443" t="str">
        <f t="shared" si="0"/>
        <v>PC014</v>
      </c>
      <c r="C26" s="444" t="s">
        <v>624</v>
      </c>
      <c r="D26" s="452" t="s">
        <v>73</v>
      </c>
      <c r="E26" s="453">
        <v>20</v>
      </c>
      <c r="F26" s="297"/>
      <c r="G26" s="297">
        <f t="shared" si="1"/>
        <v>0</v>
      </c>
      <c r="H26" s="368"/>
    </row>
    <row r="27" spans="1:9" s="369" customFormat="1" ht="12.75" customHeight="1">
      <c r="A27" s="442" t="s">
        <v>126</v>
      </c>
      <c r="B27" s="443" t="str">
        <f t="shared" si="0"/>
        <v>PC015</v>
      </c>
      <c r="C27" s="425" t="s">
        <v>314</v>
      </c>
      <c r="D27" s="426" t="s">
        <v>628</v>
      </c>
      <c r="E27" s="294">
        <v>1</v>
      </c>
      <c r="F27" s="427"/>
      <c r="G27" s="297">
        <f t="shared" si="1"/>
        <v>0</v>
      </c>
      <c r="H27" s="368"/>
    </row>
    <row r="28" spans="1:9" s="369" customFormat="1" ht="12.75" customHeight="1">
      <c r="A28" s="442" t="s">
        <v>127</v>
      </c>
      <c r="B28" s="443" t="str">
        <f t="shared" si="0"/>
        <v>PC016</v>
      </c>
      <c r="C28" s="425" t="s">
        <v>315</v>
      </c>
      <c r="D28" s="426" t="s">
        <v>628</v>
      </c>
      <c r="E28" s="294">
        <v>1</v>
      </c>
      <c r="F28" s="427"/>
      <c r="G28" s="297">
        <f t="shared" si="1"/>
        <v>0</v>
      </c>
      <c r="H28" s="368"/>
    </row>
    <row r="29" spans="1:9" s="369" customFormat="1" ht="12.75" customHeight="1">
      <c r="A29" s="442" t="s">
        <v>128</v>
      </c>
      <c r="B29" s="443" t="str">
        <f t="shared" si="0"/>
        <v>PC017</v>
      </c>
      <c r="C29" s="425" t="s">
        <v>316</v>
      </c>
      <c r="D29" s="426" t="s">
        <v>628</v>
      </c>
      <c r="E29" s="294">
        <v>2</v>
      </c>
      <c r="F29" s="427"/>
      <c r="G29" s="297">
        <f t="shared" si="1"/>
        <v>0</v>
      </c>
      <c r="H29" s="368"/>
    </row>
    <row r="30" spans="1:9" s="369" customFormat="1" ht="12.75" customHeight="1">
      <c r="A30" s="442" t="s">
        <v>129</v>
      </c>
      <c r="B30" s="443" t="str">
        <f t="shared" si="0"/>
        <v>PC018</v>
      </c>
      <c r="C30" s="425" t="s">
        <v>620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9" s="369" customFormat="1" ht="67.5">
      <c r="A31" s="442" t="s">
        <v>130</v>
      </c>
      <c r="B31" s="443" t="str">
        <f t="shared" si="0"/>
        <v>PC019</v>
      </c>
      <c r="C31" s="425" t="s">
        <v>623</v>
      </c>
      <c r="D31" s="426" t="s">
        <v>628</v>
      </c>
      <c r="E31" s="294">
        <v>1</v>
      </c>
      <c r="F31" s="427"/>
      <c r="G31" s="297">
        <f t="shared" si="1"/>
        <v>0</v>
      </c>
      <c r="H31" s="368"/>
    </row>
    <row r="32" spans="1:9" s="369" customFormat="1" ht="12.75" customHeight="1">
      <c r="A32" s="442" t="s">
        <v>131</v>
      </c>
      <c r="B32" s="443" t="str">
        <f t="shared" si="0"/>
        <v>PC020</v>
      </c>
      <c r="C32" s="425" t="s">
        <v>520</v>
      </c>
      <c r="D32" s="426" t="s">
        <v>628</v>
      </c>
      <c r="E32" s="294">
        <v>4</v>
      </c>
      <c r="F32" s="427"/>
      <c r="G32" s="297">
        <f t="shared" si="1"/>
        <v>0</v>
      </c>
      <c r="H32" s="368"/>
      <c r="I32" s="491"/>
    </row>
    <row r="33" spans="1:251" s="369" customFormat="1" ht="45">
      <c r="A33" s="442" t="s">
        <v>132</v>
      </c>
      <c r="B33" s="443" t="str">
        <f t="shared" si="0"/>
        <v>PC021</v>
      </c>
      <c r="C33" s="425" t="s">
        <v>412</v>
      </c>
      <c r="D33" s="426" t="s">
        <v>628</v>
      </c>
      <c r="E33" s="294">
        <v>1</v>
      </c>
      <c r="F33" s="427"/>
      <c r="G33" s="297">
        <f t="shared" si="1"/>
        <v>0</v>
      </c>
      <c r="H33" s="368"/>
    </row>
    <row r="34" spans="1:251" s="208" customFormat="1" ht="12.75" customHeight="1">
      <c r="A34" s="285"/>
      <c r="B34" s="286"/>
      <c r="C34" s="287" t="s">
        <v>212</v>
      </c>
      <c r="D34" s="288"/>
      <c r="E34" s="289"/>
      <c r="F34" s="289"/>
      <c r="G34" s="290"/>
      <c r="H34" s="221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7"/>
      <c r="BN34" s="207"/>
      <c r="BO34" s="205"/>
      <c r="BP34" s="205"/>
      <c r="BQ34" s="205"/>
      <c r="BR34" s="205"/>
      <c r="BS34" s="205"/>
      <c r="BT34" s="205"/>
      <c r="BU34" s="205"/>
      <c r="BV34" s="205"/>
      <c r="BW34" s="205"/>
      <c r="BX34" s="205"/>
      <c r="BY34" s="205"/>
      <c r="BZ34" s="205"/>
      <c r="CA34" s="205"/>
      <c r="CB34" s="205"/>
      <c r="CC34" s="205"/>
      <c r="CD34" s="205"/>
      <c r="CE34" s="205"/>
      <c r="CF34" s="205"/>
      <c r="CG34" s="205"/>
      <c r="CH34" s="205"/>
      <c r="CI34" s="205"/>
      <c r="CJ34" s="205"/>
      <c r="CK34" s="205"/>
      <c r="CL34" s="205"/>
      <c r="CM34" s="205"/>
      <c r="CN34" s="205"/>
      <c r="CO34" s="205"/>
      <c r="CP34" s="205"/>
      <c r="CQ34" s="205"/>
      <c r="CR34" s="205"/>
      <c r="CS34" s="205"/>
      <c r="CT34" s="205"/>
      <c r="CU34" s="205"/>
      <c r="CV34" s="205"/>
      <c r="CW34" s="205"/>
      <c r="CX34" s="205"/>
      <c r="CY34" s="205"/>
      <c r="CZ34" s="205"/>
      <c r="DA34" s="205"/>
      <c r="DB34" s="205"/>
      <c r="DC34" s="205"/>
      <c r="DD34" s="205"/>
      <c r="DE34" s="205"/>
      <c r="DF34" s="205"/>
      <c r="DG34" s="205"/>
      <c r="DH34" s="205"/>
      <c r="DI34" s="205"/>
      <c r="DJ34" s="205"/>
      <c r="DK34" s="205"/>
      <c r="DL34" s="205"/>
      <c r="DM34" s="205"/>
      <c r="DN34" s="205"/>
      <c r="DO34" s="205"/>
      <c r="DP34" s="205"/>
      <c r="DQ34" s="205"/>
      <c r="DR34" s="205"/>
      <c r="DS34" s="205"/>
      <c r="DT34" s="205"/>
      <c r="DU34" s="205"/>
      <c r="DV34" s="205"/>
      <c r="DW34" s="205"/>
      <c r="DX34" s="205"/>
      <c r="DY34" s="205"/>
      <c r="DZ34" s="205"/>
      <c r="EA34" s="205"/>
      <c r="EB34" s="205"/>
      <c r="EC34" s="205"/>
      <c r="ED34" s="205"/>
      <c r="EE34" s="205"/>
      <c r="EF34" s="205"/>
      <c r="EG34" s="205"/>
      <c r="EH34" s="205"/>
      <c r="EI34" s="205"/>
      <c r="EJ34" s="205"/>
      <c r="EK34" s="205"/>
      <c r="EL34" s="205"/>
      <c r="EM34" s="205"/>
      <c r="EN34" s="205"/>
      <c r="EO34" s="205"/>
      <c r="EP34" s="205"/>
      <c r="EQ34" s="205"/>
      <c r="ER34" s="205"/>
      <c r="ES34" s="205"/>
      <c r="ET34" s="205"/>
      <c r="EU34" s="205"/>
      <c r="EV34" s="205"/>
      <c r="EW34" s="205"/>
      <c r="EX34" s="205"/>
      <c r="EY34" s="205"/>
      <c r="EZ34" s="205"/>
      <c r="FA34" s="205"/>
      <c r="FB34" s="205"/>
      <c r="FC34" s="205"/>
      <c r="FD34" s="205"/>
      <c r="FE34" s="205"/>
      <c r="FF34" s="205"/>
      <c r="FG34" s="205"/>
      <c r="FH34" s="205"/>
      <c r="FI34" s="205"/>
      <c r="FJ34" s="205"/>
      <c r="FK34" s="205"/>
      <c r="FL34" s="205"/>
      <c r="FM34" s="205"/>
      <c r="FN34" s="205"/>
      <c r="FO34" s="205"/>
      <c r="FP34" s="205"/>
      <c r="FQ34" s="205"/>
      <c r="FR34" s="205"/>
      <c r="FS34" s="205"/>
      <c r="FT34" s="205"/>
      <c r="FU34" s="205"/>
      <c r="FV34" s="205"/>
      <c r="FW34" s="205"/>
      <c r="FX34" s="205"/>
      <c r="FY34" s="205"/>
      <c r="FZ34" s="205"/>
      <c r="GA34" s="205"/>
      <c r="GB34" s="205"/>
      <c r="GC34" s="205"/>
      <c r="GD34" s="205"/>
      <c r="GE34" s="205"/>
      <c r="GF34" s="205"/>
      <c r="GG34" s="205"/>
      <c r="GH34" s="205"/>
      <c r="GI34" s="205"/>
      <c r="GJ34" s="205"/>
      <c r="GK34" s="205"/>
      <c r="GL34" s="205"/>
      <c r="GM34" s="205"/>
      <c r="GN34" s="205"/>
      <c r="GO34" s="205"/>
      <c r="GP34" s="205"/>
      <c r="GQ34" s="205"/>
      <c r="GR34" s="205"/>
      <c r="GS34" s="205"/>
      <c r="GT34" s="205"/>
      <c r="GU34" s="205"/>
      <c r="GV34" s="205"/>
      <c r="GW34" s="205"/>
      <c r="GX34" s="205"/>
      <c r="GY34" s="205"/>
      <c r="GZ34" s="205"/>
      <c r="HA34" s="205"/>
      <c r="HB34" s="205"/>
      <c r="HC34" s="205"/>
      <c r="HD34" s="205"/>
      <c r="HE34" s="205"/>
      <c r="HF34" s="205"/>
      <c r="HG34" s="205"/>
      <c r="HH34" s="205"/>
      <c r="HI34" s="205"/>
      <c r="HJ34" s="205"/>
      <c r="HK34" s="205"/>
      <c r="HL34" s="205"/>
      <c r="HM34" s="205"/>
      <c r="HN34" s="205"/>
      <c r="HO34" s="205"/>
      <c r="HP34" s="205"/>
      <c r="HQ34" s="205"/>
      <c r="HR34" s="205"/>
      <c r="HS34" s="205"/>
      <c r="HT34" s="205"/>
      <c r="HU34" s="205"/>
      <c r="HV34" s="205"/>
      <c r="HW34" s="205"/>
      <c r="HX34" s="205"/>
      <c r="HY34" s="205"/>
      <c r="HZ34" s="205"/>
      <c r="IA34" s="205"/>
      <c r="IB34" s="205"/>
      <c r="IC34" s="205"/>
      <c r="ID34" s="205"/>
      <c r="IE34" s="205"/>
      <c r="IF34" s="205"/>
      <c r="IG34" s="205"/>
      <c r="IH34" s="205"/>
      <c r="II34" s="205"/>
      <c r="IJ34" s="205"/>
      <c r="IK34" s="205"/>
      <c r="IL34" s="205"/>
      <c r="IM34" s="205"/>
      <c r="IN34" s="205"/>
      <c r="IO34" s="205"/>
      <c r="IP34" s="205"/>
      <c r="IQ34" s="205"/>
    </row>
    <row r="35" spans="1:251" s="369" customFormat="1" ht="12.75" customHeight="1">
      <c r="A35" s="442" t="s">
        <v>522</v>
      </c>
      <c r="B35" s="443" t="str">
        <f>CONCATENATE("PCM",A35)</f>
        <v>PCM22</v>
      </c>
      <c r="C35" s="425" t="s">
        <v>317</v>
      </c>
      <c r="D35" s="426" t="s">
        <v>628</v>
      </c>
      <c r="E35" s="294">
        <v>1</v>
      </c>
      <c r="F35" s="427"/>
      <c r="G35" s="297">
        <f t="shared" ref="G35:G44" si="2">E35*F35</f>
        <v>0</v>
      </c>
      <c r="H35" s="368"/>
    </row>
    <row r="36" spans="1:251" s="369" customFormat="1" ht="12.75" customHeight="1">
      <c r="A36" s="442" t="s">
        <v>523</v>
      </c>
      <c r="B36" s="443" t="str">
        <f t="shared" ref="B36:B72" si="3">CONCATENATE("PCM",A36)</f>
        <v>PCM23</v>
      </c>
      <c r="C36" s="425" t="s">
        <v>521</v>
      </c>
      <c r="D36" s="426" t="s">
        <v>628</v>
      </c>
      <c r="E36" s="294">
        <v>1</v>
      </c>
      <c r="F36" s="427"/>
      <c r="G36" s="297">
        <f t="shared" si="2"/>
        <v>0</v>
      </c>
      <c r="H36" s="368"/>
    </row>
    <row r="37" spans="1:251" s="369" customFormat="1" ht="12.75" customHeight="1">
      <c r="A37" s="442" t="s">
        <v>524</v>
      </c>
      <c r="B37" s="443" t="str">
        <f t="shared" si="3"/>
        <v>PCM24</v>
      </c>
      <c r="C37" s="425" t="s">
        <v>318</v>
      </c>
      <c r="D37" s="426" t="s">
        <v>628</v>
      </c>
      <c r="E37" s="294">
        <v>2</v>
      </c>
      <c r="F37" s="427"/>
      <c r="G37" s="297">
        <f t="shared" si="2"/>
        <v>0</v>
      </c>
      <c r="H37" s="368"/>
    </row>
    <row r="38" spans="1:251" s="369" customFormat="1" ht="12.75" customHeight="1">
      <c r="A38" s="442" t="s">
        <v>525</v>
      </c>
      <c r="B38" s="443" t="str">
        <f t="shared" si="3"/>
        <v>PCM25</v>
      </c>
      <c r="C38" s="425" t="s">
        <v>303</v>
      </c>
      <c r="D38" s="426" t="s">
        <v>628</v>
      </c>
      <c r="E38" s="294">
        <v>1</v>
      </c>
      <c r="F38" s="427"/>
      <c r="G38" s="297">
        <f t="shared" si="2"/>
        <v>0</v>
      </c>
      <c r="H38" s="368"/>
    </row>
    <row r="39" spans="1:251" s="369" customFormat="1" ht="12.75" customHeight="1">
      <c r="A39" s="442" t="s">
        <v>526</v>
      </c>
      <c r="B39" s="443" t="str">
        <f t="shared" si="3"/>
        <v>PCM26</v>
      </c>
      <c r="C39" s="425" t="s">
        <v>305</v>
      </c>
      <c r="D39" s="426" t="s">
        <v>628</v>
      </c>
      <c r="E39" s="294">
        <v>2</v>
      </c>
      <c r="F39" s="427"/>
      <c r="G39" s="297">
        <f t="shared" si="2"/>
        <v>0</v>
      </c>
      <c r="H39" s="368"/>
    </row>
    <row r="40" spans="1:251" s="369" customFormat="1" ht="12.75" customHeight="1">
      <c r="A40" s="442" t="s">
        <v>527</v>
      </c>
      <c r="B40" s="443" t="str">
        <f t="shared" si="3"/>
        <v>PCM27</v>
      </c>
      <c r="C40" s="425" t="s">
        <v>319</v>
      </c>
      <c r="D40" s="426" t="s">
        <v>628</v>
      </c>
      <c r="E40" s="294">
        <v>5</v>
      </c>
      <c r="F40" s="427"/>
      <c r="G40" s="297">
        <f t="shared" si="2"/>
        <v>0</v>
      </c>
      <c r="H40" s="368"/>
    </row>
    <row r="41" spans="1:251" s="369" customFormat="1" ht="12.75" customHeight="1">
      <c r="A41" s="442" t="s">
        <v>528</v>
      </c>
      <c r="B41" s="443" t="str">
        <f t="shared" si="3"/>
        <v>PCM28</v>
      </c>
      <c r="C41" s="425" t="s">
        <v>306</v>
      </c>
      <c r="D41" s="426" t="s">
        <v>628</v>
      </c>
      <c r="E41" s="294">
        <v>3</v>
      </c>
      <c r="F41" s="427"/>
      <c r="G41" s="297">
        <f t="shared" si="2"/>
        <v>0</v>
      </c>
      <c r="H41" s="368"/>
    </row>
    <row r="42" spans="1:251" s="369" customFormat="1" ht="12.75" customHeight="1">
      <c r="A42" s="442" t="s">
        <v>529</v>
      </c>
      <c r="B42" s="443" t="str">
        <f t="shared" si="3"/>
        <v>PCM29</v>
      </c>
      <c r="C42" s="425" t="s">
        <v>307</v>
      </c>
      <c r="D42" s="426" t="s">
        <v>628</v>
      </c>
      <c r="E42" s="294">
        <v>3</v>
      </c>
      <c r="F42" s="427"/>
      <c r="G42" s="297">
        <f t="shared" si="2"/>
        <v>0</v>
      </c>
      <c r="H42" s="368"/>
    </row>
    <row r="43" spans="1:251" s="369" customFormat="1" ht="12.75" customHeight="1">
      <c r="A43" s="442" t="s">
        <v>530</v>
      </c>
      <c r="B43" s="443" t="str">
        <f t="shared" si="3"/>
        <v>PCM30</v>
      </c>
      <c r="C43" s="425" t="s">
        <v>308</v>
      </c>
      <c r="D43" s="426" t="s">
        <v>628</v>
      </c>
      <c r="E43" s="294">
        <v>4</v>
      </c>
      <c r="F43" s="427"/>
      <c r="G43" s="297">
        <f t="shared" si="2"/>
        <v>0</v>
      </c>
      <c r="H43" s="368"/>
    </row>
    <row r="44" spans="1:251" s="369" customFormat="1" ht="12.75" customHeight="1">
      <c r="A44" s="442" t="s">
        <v>531</v>
      </c>
      <c r="B44" s="443" t="str">
        <f t="shared" si="3"/>
        <v>PCM31</v>
      </c>
      <c r="C44" s="425" t="s">
        <v>309</v>
      </c>
      <c r="D44" s="426" t="s">
        <v>628</v>
      </c>
      <c r="E44" s="294">
        <v>10</v>
      </c>
      <c r="F44" s="427"/>
      <c r="G44" s="297">
        <f t="shared" si="2"/>
        <v>0</v>
      </c>
      <c r="H44" s="368"/>
    </row>
    <row r="45" spans="1:251" s="369" customFormat="1" ht="12.75" customHeight="1">
      <c r="A45" s="442" t="s">
        <v>532</v>
      </c>
      <c r="B45" s="443" t="str">
        <f t="shared" si="3"/>
        <v>PCM32</v>
      </c>
      <c r="C45" s="425" t="s">
        <v>314</v>
      </c>
      <c r="D45" s="426" t="s">
        <v>628</v>
      </c>
      <c r="E45" s="294">
        <v>2</v>
      </c>
      <c r="F45" s="427"/>
      <c r="G45" s="297">
        <f t="shared" ref="G45:G50" si="4">E45*F45</f>
        <v>0</v>
      </c>
      <c r="H45" s="368"/>
    </row>
    <row r="46" spans="1:251" s="369" customFormat="1" ht="12.75" customHeight="1">
      <c r="A46" s="442" t="s">
        <v>533</v>
      </c>
      <c r="B46" s="443" t="str">
        <f t="shared" si="3"/>
        <v>PCM33</v>
      </c>
      <c r="C46" s="425" t="s">
        <v>310</v>
      </c>
      <c r="D46" s="426" t="s">
        <v>628</v>
      </c>
      <c r="E46" s="294">
        <v>1</v>
      </c>
      <c r="F46" s="427"/>
      <c r="G46" s="297">
        <f t="shared" si="4"/>
        <v>0</v>
      </c>
      <c r="H46" s="368"/>
    </row>
    <row r="47" spans="1:251" s="369" customFormat="1" ht="12.75" customHeight="1">
      <c r="A47" s="442" t="s">
        <v>534</v>
      </c>
      <c r="B47" s="443" t="str">
        <f t="shared" si="3"/>
        <v>PCM34</v>
      </c>
      <c r="C47" s="425" t="s">
        <v>311</v>
      </c>
      <c r="D47" s="426" t="s">
        <v>628</v>
      </c>
      <c r="E47" s="294">
        <v>1</v>
      </c>
      <c r="F47" s="427"/>
      <c r="G47" s="297">
        <f t="shared" si="4"/>
        <v>0</v>
      </c>
      <c r="H47" s="368"/>
    </row>
    <row r="48" spans="1:251" s="369" customFormat="1" ht="12.75" customHeight="1">
      <c r="A48" s="442" t="s">
        <v>535</v>
      </c>
      <c r="B48" s="443" t="str">
        <f t="shared" si="3"/>
        <v>PCM35</v>
      </c>
      <c r="C48" s="425" t="s">
        <v>312</v>
      </c>
      <c r="D48" s="426" t="s">
        <v>628</v>
      </c>
      <c r="E48" s="294">
        <v>1</v>
      </c>
      <c r="F48" s="427"/>
      <c r="G48" s="297">
        <f t="shared" si="4"/>
        <v>0</v>
      </c>
      <c r="H48" s="368"/>
    </row>
    <row r="49" spans="1:8" s="369" customFormat="1" ht="12.75" customHeight="1">
      <c r="A49" s="442" t="s">
        <v>536</v>
      </c>
      <c r="B49" s="443" t="str">
        <f t="shared" si="3"/>
        <v>PCM36</v>
      </c>
      <c r="C49" s="425" t="s">
        <v>320</v>
      </c>
      <c r="D49" s="426" t="s">
        <v>628</v>
      </c>
      <c r="E49" s="294">
        <v>5</v>
      </c>
      <c r="F49" s="427"/>
      <c r="G49" s="297">
        <f t="shared" si="4"/>
        <v>0</v>
      </c>
      <c r="H49" s="368"/>
    </row>
    <row r="50" spans="1:8" s="369" customFormat="1" ht="12.75" customHeight="1">
      <c r="A50" s="442" t="s">
        <v>537</v>
      </c>
      <c r="B50" s="443" t="str">
        <f t="shared" si="3"/>
        <v>PCM37</v>
      </c>
      <c r="C50" s="444" t="s">
        <v>313</v>
      </c>
      <c r="D50" s="452" t="s">
        <v>73</v>
      </c>
      <c r="E50" s="453">
        <v>5</v>
      </c>
      <c r="F50" s="297"/>
      <c r="G50" s="297">
        <f t="shared" si="4"/>
        <v>0</v>
      </c>
      <c r="H50" s="368"/>
    </row>
    <row r="51" spans="1:8" s="369" customFormat="1" ht="12.75" customHeight="1">
      <c r="A51" s="442" t="s">
        <v>538</v>
      </c>
      <c r="B51" s="443" t="str">
        <f t="shared" si="3"/>
        <v>PCM38</v>
      </c>
      <c r="C51" s="444" t="s">
        <v>624</v>
      </c>
      <c r="D51" s="452" t="s">
        <v>73</v>
      </c>
      <c r="E51" s="453">
        <v>20</v>
      </c>
      <c r="F51" s="297"/>
      <c r="G51" s="297">
        <f t="shared" ref="G51:G72" si="5">E51*F51</f>
        <v>0</v>
      </c>
      <c r="H51" s="368"/>
    </row>
    <row r="52" spans="1:8" s="369" customFormat="1" ht="12.75" customHeight="1">
      <c r="A52" s="442" t="s">
        <v>539</v>
      </c>
      <c r="B52" s="443" t="str">
        <f t="shared" si="3"/>
        <v>PCM39</v>
      </c>
      <c r="C52" s="425" t="s">
        <v>520</v>
      </c>
      <c r="D52" s="426" t="s">
        <v>628</v>
      </c>
      <c r="E52" s="294">
        <v>4</v>
      </c>
      <c r="F52" s="427"/>
      <c r="G52" s="297">
        <f t="shared" si="5"/>
        <v>0</v>
      </c>
      <c r="H52" s="368"/>
    </row>
    <row r="53" spans="1:8" s="369" customFormat="1" ht="12.75" customHeight="1">
      <c r="A53" s="442" t="s">
        <v>540</v>
      </c>
      <c r="B53" s="443" t="str">
        <f t="shared" si="3"/>
        <v>PCM40</v>
      </c>
      <c r="C53" s="444" t="s">
        <v>321</v>
      </c>
      <c r="D53" s="452" t="s">
        <v>628</v>
      </c>
      <c r="E53" s="453">
        <v>10</v>
      </c>
      <c r="F53" s="297"/>
      <c r="G53" s="297">
        <f t="shared" si="5"/>
        <v>0</v>
      </c>
      <c r="H53" s="368"/>
    </row>
    <row r="54" spans="1:8" s="369" customFormat="1" ht="12.75" customHeight="1">
      <c r="A54" s="442" t="s">
        <v>541</v>
      </c>
      <c r="B54" s="443" t="str">
        <f t="shared" si="3"/>
        <v>PCM41</v>
      </c>
      <c r="C54" s="444" t="s">
        <v>322</v>
      </c>
      <c r="D54" s="452" t="s">
        <v>203</v>
      </c>
      <c r="E54" s="453">
        <v>10</v>
      </c>
      <c r="F54" s="297"/>
      <c r="G54" s="297">
        <f t="shared" si="5"/>
        <v>0</v>
      </c>
      <c r="H54" s="368"/>
    </row>
    <row r="55" spans="1:8" s="369" customFormat="1" ht="12.75" customHeight="1">
      <c r="A55" s="442" t="s">
        <v>542</v>
      </c>
      <c r="B55" s="443" t="str">
        <f t="shared" si="3"/>
        <v>PCM42</v>
      </c>
      <c r="C55" s="444" t="s">
        <v>323</v>
      </c>
      <c r="D55" s="452" t="s">
        <v>628</v>
      </c>
      <c r="E55" s="453">
        <v>10</v>
      </c>
      <c r="F55" s="297"/>
      <c r="G55" s="297">
        <f t="shared" si="5"/>
        <v>0</v>
      </c>
      <c r="H55" s="368"/>
    </row>
    <row r="56" spans="1:8" s="369" customFormat="1" ht="12.75" customHeight="1">
      <c r="A56" s="442" t="s">
        <v>543</v>
      </c>
      <c r="B56" s="443" t="str">
        <f t="shared" si="3"/>
        <v>PCM43</v>
      </c>
      <c r="C56" s="444" t="s">
        <v>324</v>
      </c>
      <c r="D56" s="452" t="s">
        <v>628</v>
      </c>
      <c r="E56" s="453">
        <v>2</v>
      </c>
      <c r="F56" s="297"/>
      <c r="G56" s="297">
        <f t="shared" si="5"/>
        <v>0</v>
      </c>
      <c r="H56" s="368"/>
    </row>
    <row r="57" spans="1:8" s="369" customFormat="1" ht="12.75" customHeight="1">
      <c r="A57" s="442" t="s">
        <v>544</v>
      </c>
      <c r="B57" s="443" t="str">
        <f t="shared" si="3"/>
        <v>PCM44</v>
      </c>
      <c r="C57" s="444" t="s">
        <v>325</v>
      </c>
      <c r="D57" s="452" t="s">
        <v>628</v>
      </c>
      <c r="E57" s="453">
        <v>11</v>
      </c>
      <c r="F57" s="297"/>
      <c r="G57" s="297">
        <f t="shared" si="5"/>
        <v>0</v>
      </c>
      <c r="H57" s="368"/>
    </row>
    <row r="58" spans="1:8" s="369" customFormat="1" ht="12.75" customHeight="1">
      <c r="A58" s="442" t="s">
        <v>545</v>
      </c>
      <c r="B58" s="443" t="str">
        <f t="shared" si="3"/>
        <v>PCM45</v>
      </c>
      <c r="C58" s="444" t="s">
        <v>326</v>
      </c>
      <c r="D58" s="452" t="s">
        <v>628</v>
      </c>
      <c r="E58" s="453">
        <v>1</v>
      </c>
      <c r="F58" s="297"/>
      <c r="G58" s="297">
        <f t="shared" si="5"/>
        <v>0</v>
      </c>
      <c r="H58" s="368"/>
    </row>
    <row r="59" spans="1:8" s="369" customFormat="1" ht="12.75" customHeight="1">
      <c r="A59" s="442" t="s">
        <v>546</v>
      </c>
      <c r="B59" s="443" t="str">
        <f t="shared" si="3"/>
        <v>PCM46</v>
      </c>
      <c r="C59" s="444" t="s">
        <v>327</v>
      </c>
      <c r="D59" s="452" t="s">
        <v>628</v>
      </c>
      <c r="E59" s="453">
        <v>2</v>
      </c>
      <c r="F59" s="297"/>
      <c r="G59" s="297">
        <f t="shared" si="5"/>
        <v>0</v>
      </c>
      <c r="H59" s="368"/>
    </row>
    <row r="60" spans="1:8" s="369" customFormat="1" ht="12.75" customHeight="1">
      <c r="A60" s="442" t="s">
        <v>547</v>
      </c>
      <c r="B60" s="443" t="str">
        <f t="shared" si="3"/>
        <v>PCM47</v>
      </c>
      <c r="C60" s="444" t="s">
        <v>328</v>
      </c>
      <c r="D60" s="452" t="s">
        <v>628</v>
      </c>
      <c r="E60" s="453">
        <v>1</v>
      </c>
      <c r="F60" s="297"/>
      <c r="G60" s="297">
        <f t="shared" si="5"/>
        <v>0</v>
      </c>
      <c r="H60" s="368"/>
    </row>
    <row r="61" spans="1:8" s="369" customFormat="1" ht="12.75" customHeight="1">
      <c r="A61" s="442" t="s">
        <v>548</v>
      </c>
      <c r="B61" s="443" t="str">
        <f t="shared" si="3"/>
        <v>PCM48</v>
      </c>
      <c r="C61" s="444" t="s">
        <v>315</v>
      </c>
      <c r="D61" s="452" t="s">
        <v>628</v>
      </c>
      <c r="E61" s="453">
        <v>1</v>
      </c>
      <c r="F61" s="297"/>
      <c r="G61" s="297">
        <f t="shared" si="5"/>
        <v>0</v>
      </c>
      <c r="H61" s="368"/>
    </row>
    <row r="62" spans="1:8" s="369" customFormat="1" ht="12.75" customHeight="1">
      <c r="A62" s="442" t="s">
        <v>549</v>
      </c>
      <c r="B62" s="443" t="str">
        <f t="shared" si="3"/>
        <v>PCM49</v>
      </c>
      <c r="C62" s="444" t="s">
        <v>329</v>
      </c>
      <c r="D62" s="452" t="s">
        <v>628</v>
      </c>
      <c r="E62" s="453">
        <v>1</v>
      </c>
      <c r="F62" s="297"/>
      <c r="G62" s="297">
        <f t="shared" si="5"/>
        <v>0</v>
      </c>
      <c r="H62" s="368"/>
    </row>
    <row r="63" spans="1:8" s="369" customFormat="1" ht="12.75" customHeight="1">
      <c r="A63" s="442" t="s">
        <v>550</v>
      </c>
      <c r="B63" s="443" t="str">
        <f t="shared" si="3"/>
        <v>PCM50</v>
      </c>
      <c r="C63" s="444" t="s">
        <v>330</v>
      </c>
      <c r="D63" s="452" t="s">
        <v>628</v>
      </c>
      <c r="E63" s="453">
        <v>1</v>
      </c>
      <c r="F63" s="297"/>
      <c r="G63" s="297">
        <f t="shared" si="5"/>
        <v>0</v>
      </c>
      <c r="H63" s="368"/>
    </row>
    <row r="64" spans="1:8" s="369" customFormat="1" ht="12.75" customHeight="1">
      <c r="A64" s="442" t="s">
        <v>551</v>
      </c>
      <c r="B64" s="443" t="str">
        <f t="shared" si="3"/>
        <v>PCM51</v>
      </c>
      <c r="C64" s="444" t="s">
        <v>331</v>
      </c>
      <c r="D64" s="452" t="s">
        <v>203</v>
      </c>
      <c r="E64" s="453">
        <v>20</v>
      </c>
      <c r="F64" s="297"/>
      <c r="G64" s="297">
        <f t="shared" si="5"/>
        <v>0</v>
      </c>
      <c r="H64" s="368"/>
    </row>
    <row r="65" spans="1:251" s="369" customFormat="1" ht="12.75" customHeight="1">
      <c r="A65" s="442" t="s">
        <v>552</v>
      </c>
      <c r="B65" s="443" t="str">
        <f t="shared" si="3"/>
        <v>PCM52</v>
      </c>
      <c r="C65" s="444" t="s">
        <v>332</v>
      </c>
      <c r="D65" s="452" t="s">
        <v>73</v>
      </c>
      <c r="E65" s="453">
        <v>10</v>
      </c>
      <c r="F65" s="297"/>
      <c r="G65" s="297">
        <f t="shared" si="5"/>
        <v>0</v>
      </c>
      <c r="H65" s="368"/>
    </row>
    <row r="66" spans="1:251" s="369" customFormat="1" ht="12.75" customHeight="1">
      <c r="A66" s="442" t="s">
        <v>553</v>
      </c>
      <c r="B66" s="443" t="str">
        <f t="shared" si="3"/>
        <v>PCM53</v>
      </c>
      <c r="C66" s="444" t="s">
        <v>333</v>
      </c>
      <c r="D66" s="452" t="s">
        <v>628</v>
      </c>
      <c r="E66" s="453">
        <v>10</v>
      </c>
      <c r="F66" s="297"/>
      <c r="G66" s="297">
        <f t="shared" si="5"/>
        <v>0</v>
      </c>
      <c r="H66" s="368"/>
    </row>
    <row r="67" spans="1:251" s="369" customFormat="1" ht="12.75" customHeight="1">
      <c r="A67" s="442" t="s">
        <v>554</v>
      </c>
      <c r="B67" s="443" t="str">
        <f t="shared" si="3"/>
        <v>PCM54</v>
      </c>
      <c r="C67" s="444" t="s">
        <v>334</v>
      </c>
      <c r="D67" s="452" t="s">
        <v>628</v>
      </c>
      <c r="E67" s="453">
        <v>10</v>
      </c>
      <c r="F67" s="297"/>
      <c r="G67" s="297">
        <f t="shared" si="5"/>
        <v>0</v>
      </c>
      <c r="H67" s="368"/>
    </row>
    <row r="68" spans="1:251" s="369" customFormat="1" ht="12.75" customHeight="1">
      <c r="A68" s="442" t="s">
        <v>555</v>
      </c>
      <c r="B68" s="443" t="str">
        <f t="shared" si="3"/>
        <v>PCM55</v>
      </c>
      <c r="C68" s="444" t="s">
        <v>335</v>
      </c>
      <c r="D68" s="452" t="s">
        <v>628</v>
      </c>
      <c r="E68" s="453">
        <v>10</v>
      </c>
      <c r="F68" s="297"/>
      <c r="G68" s="297">
        <f t="shared" si="5"/>
        <v>0</v>
      </c>
      <c r="H68" s="368"/>
    </row>
    <row r="69" spans="1:251" s="369" customFormat="1" ht="12.75" customHeight="1">
      <c r="A69" s="442" t="s">
        <v>556</v>
      </c>
      <c r="B69" s="443" t="str">
        <f t="shared" si="3"/>
        <v>PCM56</v>
      </c>
      <c r="C69" s="444" t="s">
        <v>336</v>
      </c>
      <c r="D69" s="452" t="s">
        <v>628</v>
      </c>
      <c r="E69" s="453">
        <v>10</v>
      </c>
      <c r="F69" s="297"/>
      <c r="G69" s="297">
        <f t="shared" si="5"/>
        <v>0</v>
      </c>
      <c r="H69" s="368"/>
    </row>
    <row r="70" spans="1:251" s="369" customFormat="1" ht="12.75" customHeight="1">
      <c r="A70" s="442" t="s">
        <v>557</v>
      </c>
      <c r="B70" s="443" t="str">
        <f t="shared" si="3"/>
        <v>PCM57</v>
      </c>
      <c r="C70" s="444" t="s">
        <v>337</v>
      </c>
      <c r="D70" s="452" t="s">
        <v>338</v>
      </c>
      <c r="E70" s="453">
        <v>30</v>
      </c>
      <c r="F70" s="297"/>
      <c r="G70" s="297">
        <f t="shared" si="5"/>
        <v>0</v>
      </c>
      <c r="H70" s="368"/>
    </row>
    <row r="71" spans="1:251" s="369" customFormat="1" ht="12.75" customHeight="1">
      <c r="A71" s="442" t="s">
        <v>558</v>
      </c>
      <c r="B71" s="443" t="str">
        <f t="shared" si="3"/>
        <v>PCM58</v>
      </c>
      <c r="C71" s="444" t="s">
        <v>339</v>
      </c>
      <c r="D71" s="452" t="s">
        <v>628</v>
      </c>
      <c r="E71" s="453">
        <v>10</v>
      </c>
      <c r="F71" s="297"/>
      <c r="G71" s="297">
        <f t="shared" si="5"/>
        <v>0</v>
      </c>
      <c r="H71" s="368"/>
    </row>
    <row r="72" spans="1:251" s="429" customFormat="1" ht="45">
      <c r="A72" s="442" t="s">
        <v>559</v>
      </c>
      <c r="B72" s="443" t="str">
        <f t="shared" si="3"/>
        <v>PCM59</v>
      </c>
      <c r="C72" s="425" t="s">
        <v>412</v>
      </c>
      <c r="D72" s="426" t="s">
        <v>628</v>
      </c>
      <c r="E72" s="294">
        <v>1</v>
      </c>
      <c r="F72" s="427"/>
      <c r="G72" s="297">
        <f t="shared" si="5"/>
        <v>0</v>
      </c>
      <c r="H72" s="428"/>
    </row>
    <row r="73" spans="1:251" s="208" customFormat="1" ht="12.75" customHeight="1">
      <c r="A73" s="285"/>
      <c r="B73" s="286"/>
      <c r="C73" s="287" t="s">
        <v>213</v>
      </c>
      <c r="D73" s="288"/>
      <c r="E73" s="289"/>
      <c r="F73" s="289"/>
      <c r="G73" s="290"/>
      <c r="H73" s="221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69" customFormat="1" ht="33.75">
      <c r="A74" s="442" t="s">
        <v>171</v>
      </c>
      <c r="B74" s="443" t="str">
        <f t="shared" ref="B74:B82" si="6">CONCATENATE("PC",A74)</f>
        <v>PC060</v>
      </c>
      <c r="C74" s="425" t="s">
        <v>340</v>
      </c>
      <c r="D74" s="426" t="s">
        <v>73</v>
      </c>
      <c r="E74" s="294">
        <v>150</v>
      </c>
      <c r="F74" s="427"/>
      <c r="G74" s="297">
        <f t="shared" ref="G74:G82" si="7">E74*F74</f>
        <v>0</v>
      </c>
      <c r="H74" s="368"/>
    </row>
    <row r="75" spans="1:251" s="369" customFormat="1" ht="12.75" customHeight="1">
      <c r="A75" s="442" t="s">
        <v>172</v>
      </c>
      <c r="B75" s="443" t="str">
        <f t="shared" si="6"/>
        <v>PC061</v>
      </c>
      <c r="C75" s="444" t="s">
        <v>341</v>
      </c>
      <c r="D75" s="452" t="s">
        <v>73</v>
      </c>
      <c r="E75" s="453">
        <v>50</v>
      </c>
      <c r="F75" s="297"/>
      <c r="G75" s="297">
        <f t="shared" si="7"/>
        <v>0</v>
      </c>
      <c r="H75" s="368"/>
    </row>
    <row r="76" spans="1:251" s="369" customFormat="1" ht="13.5" customHeight="1">
      <c r="A76" s="442" t="s">
        <v>173</v>
      </c>
      <c r="B76" s="443" t="str">
        <f t="shared" si="6"/>
        <v>PC062</v>
      </c>
      <c r="C76" s="425" t="s">
        <v>342</v>
      </c>
      <c r="D76" s="426" t="s">
        <v>73</v>
      </c>
      <c r="E76" s="294">
        <v>500</v>
      </c>
      <c r="F76" s="427"/>
      <c r="G76" s="297">
        <f t="shared" si="7"/>
        <v>0</v>
      </c>
      <c r="H76" s="368"/>
    </row>
    <row r="77" spans="1:251" s="369" customFormat="1" ht="13.5" customHeight="1">
      <c r="A77" s="442" t="s">
        <v>174</v>
      </c>
      <c r="B77" s="443" t="str">
        <f t="shared" si="6"/>
        <v>PC063</v>
      </c>
      <c r="C77" s="425" t="s">
        <v>343</v>
      </c>
      <c r="D77" s="426" t="s">
        <v>73</v>
      </c>
      <c r="E77" s="294">
        <v>150</v>
      </c>
      <c r="F77" s="427"/>
      <c r="G77" s="297">
        <f t="shared" si="7"/>
        <v>0</v>
      </c>
      <c r="H77" s="368"/>
    </row>
    <row r="78" spans="1:251" s="369" customFormat="1" ht="12.75" customHeight="1">
      <c r="A78" s="442" t="s">
        <v>175</v>
      </c>
      <c r="B78" s="443" t="str">
        <f t="shared" si="6"/>
        <v>PC064</v>
      </c>
      <c r="C78" s="425" t="s">
        <v>201</v>
      </c>
      <c r="D78" s="426" t="s">
        <v>628</v>
      </c>
      <c r="E78" s="294">
        <v>100</v>
      </c>
      <c r="F78" s="297"/>
      <c r="G78" s="297">
        <f t="shared" si="7"/>
        <v>0</v>
      </c>
      <c r="H78" s="368"/>
    </row>
    <row r="79" spans="1:251" s="369" customFormat="1" ht="12.75" customHeight="1">
      <c r="A79" s="442" t="s">
        <v>176</v>
      </c>
      <c r="B79" s="443" t="str">
        <f t="shared" si="6"/>
        <v>PC065</v>
      </c>
      <c r="C79" s="425" t="s">
        <v>227</v>
      </c>
      <c r="D79" s="426" t="s">
        <v>628</v>
      </c>
      <c r="E79" s="294">
        <v>3</v>
      </c>
      <c r="F79" s="297"/>
      <c r="G79" s="447">
        <f t="shared" si="7"/>
        <v>0</v>
      </c>
      <c r="H79" s="368"/>
    </row>
    <row r="80" spans="1:251" s="369" customFormat="1" ht="13.5" customHeight="1">
      <c r="A80" s="442" t="s">
        <v>177</v>
      </c>
      <c r="B80" s="443" t="str">
        <f t="shared" si="6"/>
        <v>PC066</v>
      </c>
      <c r="C80" s="425" t="s">
        <v>344</v>
      </c>
      <c r="D80" s="426" t="s">
        <v>73</v>
      </c>
      <c r="E80" s="294">
        <v>100</v>
      </c>
      <c r="F80" s="427"/>
      <c r="G80" s="297">
        <f t="shared" si="7"/>
        <v>0</v>
      </c>
      <c r="H80" s="368"/>
    </row>
    <row r="81" spans="1:251" s="369" customFormat="1" ht="13.5" customHeight="1">
      <c r="A81" s="442" t="s">
        <v>178</v>
      </c>
      <c r="B81" s="443" t="str">
        <f t="shared" si="6"/>
        <v>PC067</v>
      </c>
      <c r="C81" s="425" t="s">
        <v>345</v>
      </c>
      <c r="D81" s="426" t="s">
        <v>73</v>
      </c>
      <c r="E81" s="294">
        <v>50</v>
      </c>
      <c r="F81" s="427"/>
      <c r="G81" s="297">
        <f t="shared" si="7"/>
        <v>0</v>
      </c>
      <c r="H81" s="368"/>
    </row>
    <row r="82" spans="1:251" s="369" customFormat="1" ht="22.5">
      <c r="A82" s="442" t="s">
        <v>179</v>
      </c>
      <c r="B82" s="443" t="str">
        <f t="shared" si="6"/>
        <v>PC068</v>
      </c>
      <c r="C82" s="425" t="s">
        <v>413</v>
      </c>
      <c r="D82" s="426" t="s">
        <v>628</v>
      </c>
      <c r="E82" s="294">
        <v>1</v>
      </c>
      <c r="F82" s="427"/>
      <c r="G82" s="297">
        <f t="shared" si="7"/>
        <v>0</v>
      </c>
      <c r="H82" s="368"/>
    </row>
    <row r="83" spans="1:251" s="208" customFormat="1" ht="12.75" customHeight="1">
      <c r="A83" s="285"/>
      <c r="B83" s="286"/>
      <c r="C83" s="287" t="s">
        <v>214</v>
      </c>
      <c r="D83" s="288"/>
      <c r="E83" s="289"/>
      <c r="F83" s="289"/>
      <c r="G83" s="290"/>
      <c r="H83" s="221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  <c r="BI83" s="205"/>
      <c r="BJ83" s="205"/>
      <c r="BK83" s="205"/>
      <c r="BL83" s="205"/>
      <c r="BM83" s="207"/>
      <c r="BN83" s="207"/>
      <c r="BO83" s="205"/>
      <c r="BP83" s="205"/>
      <c r="BQ83" s="205"/>
      <c r="BR83" s="205"/>
      <c r="BS83" s="205"/>
      <c r="BT83" s="205"/>
      <c r="BU83" s="205"/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  <c r="EO83" s="205"/>
      <c r="EP83" s="205"/>
      <c r="EQ83" s="205"/>
      <c r="ER83" s="205"/>
      <c r="ES83" s="205"/>
      <c r="ET83" s="205"/>
      <c r="EU83" s="205"/>
      <c r="EV83" s="205"/>
      <c r="EW83" s="205"/>
      <c r="EX83" s="205"/>
      <c r="EY83" s="205"/>
      <c r="EZ83" s="205"/>
      <c r="FA83" s="205"/>
      <c r="FB83" s="205"/>
      <c r="FC83" s="205"/>
      <c r="FD83" s="205"/>
      <c r="FE83" s="205"/>
      <c r="FF83" s="205"/>
      <c r="FG83" s="205"/>
      <c r="FH83" s="205"/>
      <c r="FI83" s="205"/>
      <c r="FJ83" s="205"/>
      <c r="FK83" s="205"/>
      <c r="FL83" s="205"/>
      <c r="FM83" s="205"/>
      <c r="FN83" s="205"/>
      <c r="FO83" s="205"/>
      <c r="FP83" s="205"/>
      <c r="FQ83" s="205"/>
      <c r="FR83" s="205"/>
      <c r="FS83" s="205"/>
      <c r="FT83" s="205"/>
      <c r="FU83" s="205"/>
      <c r="FV83" s="205"/>
      <c r="FW83" s="205"/>
      <c r="FX83" s="205"/>
      <c r="FY83" s="205"/>
      <c r="FZ83" s="205"/>
      <c r="GA83" s="205"/>
      <c r="GB83" s="205"/>
      <c r="GC83" s="205"/>
      <c r="GD83" s="205"/>
      <c r="GE83" s="205"/>
      <c r="GF83" s="205"/>
      <c r="GG83" s="205"/>
      <c r="GH83" s="205"/>
      <c r="GI83" s="205"/>
      <c r="GJ83" s="205"/>
      <c r="GK83" s="205"/>
      <c r="GL83" s="205"/>
      <c r="GM83" s="205"/>
      <c r="GN83" s="205"/>
      <c r="GO83" s="205"/>
      <c r="GP83" s="205"/>
      <c r="GQ83" s="205"/>
      <c r="GR83" s="205"/>
      <c r="GS83" s="205"/>
      <c r="GT83" s="205"/>
      <c r="GU83" s="205"/>
      <c r="GV83" s="205"/>
      <c r="GW83" s="205"/>
      <c r="GX83" s="205"/>
      <c r="GY83" s="205"/>
      <c r="GZ83" s="205"/>
      <c r="HA83" s="205"/>
      <c r="HB83" s="205"/>
      <c r="HC83" s="205"/>
      <c r="HD83" s="205"/>
      <c r="HE83" s="205"/>
      <c r="HF83" s="205"/>
      <c r="HG83" s="205"/>
      <c r="HH83" s="205"/>
      <c r="HI83" s="205"/>
      <c r="HJ83" s="205"/>
      <c r="HK83" s="205"/>
      <c r="HL83" s="205"/>
      <c r="HM83" s="205"/>
      <c r="HN83" s="205"/>
      <c r="HO83" s="205"/>
      <c r="HP83" s="205"/>
      <c r="HQ83" s="205"/>
      <c r="HR83" s="205"/>
      <c r="HS83" s="205"/>
      <c r="HT83" s="205"/>
      <c r="HU83" s="205"/>
      <c r="HV83" s="205"/>
      <c r="HW83" s="205"/>
      <c r="HX83" s="205"/>
      <c r="HY83" s="205"/>
      <c r="HZ83" s="205"/>
      <c r="IA83" s="205"/>
      <c r="IB83" s="205"/>
      <c r="IC83" s="205"/>
      <c r="ID83" s="205"/>
      <c r="IE83" s="205"/>
      <c r="IF83" s="205"/>
      <c r="IG83" s="205"/>
      <c r="IH83" s="205"/>
      <c r="II83" s="205"/>
      <c r="IJ83" s="205"/>
      <c r="IK83" s="205"/>
      <c r="IL83" s="205"/>
      <c r="IM83" s="205"/>
      <c r="IN83" s="205"/>
      <c r="IO83" s="205"/>
      <c r="IP83" s="205"/>
      <c r="IQ83" s="205"/>
    </row>
    <row r="84" spans="1:251" s="369" customFormat="1" ht="33.75">
      <c r="A84" s="442" t="s">
        <v>180</v>
      </c>
      <c r="B84" s="443" t="str">
        <f>CONCATENATE("PCM",A84)</f>
        <v>PCM069</v>
      </c>
      <c r="C84" s="425" t="s">
        <v>340</v>
      </c>
      <c r="D84" s="426" t="s">
        <v>73</v>
      </c>
      <c r="E84" s="294">
        <v>150</v>
      </c>
      <c r="F84" s="427"/>
      <c r="G84" s="297">
        <f t="shared" ref="G84:G98" si="8">E84*F84</f>
        <v>0</v>
      </c>
      <c r="H84" s="368"/>
    </row>
    <row r="85" spans="1:251" s="369" customFormat="1" ht="12.75" customHeight="1">
      <c r="A85" s="442" t="s">
        <v>181</v>
      </c>
      <c r="B85" s="443" t="str">
        <f t="shared" ref="B85:B98" si="9">CONCATENATE("PCM",A85)</f>
        <v>PCM070</v>
      </c>
      <c r="C85" s="444" t="s">
        <v>346</v>
      </c>
      <c r="D85" s="452" t="s">
        <v>73</v>
      </c>
      <c r="E85" s="453">
        <v>50</v>
      </c>
      <c r="F85" s="297"/>
      <c r="G85" s="297">
        <f t="shared" si="8"/>
        <v>0</v>
      </c>
      <c r="H85" s="368"/>
    </row>
    <row r="86" spans="1:251" s="369" customFormat="1" ht="12.75" customHeight="1">
      <c r="A86" s="442" t="s">
        <v>182</v>
      </c>
      <c r="B86" s="443" t="str">
        <f t="shared" si="9"/>
        <v>PCM071</v>
      </c>
      <c r="C86" s="444" t="s">
        <v>347</v>
      </c>
      <c r="D86" s="452" t="s">
        <v>73</v>
      </c>
      <c r="E86" s="453">
        <v>500</v>
      </c>
      <c r="F86" s="297"/>
      <c r="G86" s="297">
        <f t="shared" si="8"/>
        <v>0</v>
      </c>
      <c r="H86" s="368"/>
    </row>
    <row r="87" spans="1:251" s="369" customFormat="1" ht="12.75" customHeight="1">
      <c r="A87" s="442" t="s">
        <v>183</v>
      </c>
      <c r="B87" s="443" t="str">
        <f t="shared" si="9"/>
        <v>PCM072</v>
      </c>
      <c r="C87" s="425" t="s">
        <v>343</v>
      </c>
      <c r="D87" s="452" t="s">
        <v>73</v>
      </c>
      <c r="E87" s="453">
        <v>150</v>
      </c>
      <c r="F87" s="297"/>
      <c r="G87" s="297">
        <f t="shared" si="8"/>
        <v>0</v>
      </c>
      <c r="H87" s="368"/>
    </row>
    <row r="88" spans="1:251" s="369" customFormat="1" ht="12.75" customHeight="1">
      <c r="A88" s="442" t="s">
        <v>184</v>
      </c>
      <c r="B88" s="443" t="str">
        <f t="shared" si="9"/>
        <v>PCM073</v>
      </c>
      <c r="C88" s="444" t="s">
        <v>348</v>
      </c>
      <c r="D88" s="452" t="s">
        <v>628</v>
      </c>
      <c r="E88" s="453">
        <v>0</v>
      </c>
      <c r="F88" s="297"/>
      <c r="G88" s="297">
        <f t="shared" si="8"/>
        <v>0</v>
      </c>
      <c r="H88" s="368"/>
    </row>
    <row r="89" spans="1:251" s="369" customFormat="1" ht="12.75" customHeight="1">
      <c r="A89" s="442" t="s">
        <v>185</v>
      </c>
      <c r="B89" s="443" t="str">
        <f t="shared" si="9"/>
        <v>PCM074</v>
      </c>
      <c r="C89" s="444" t="s">
        <v>349</v>
      </c>
      <c r="D89" s="452" t="s">
        <v>628</v>
      </c>
      <c r="E89" s="453">
        <v>20</v>
      </c>
      <c r="F89" s="297"/>
      <c r="G89" s="297">
        <f t="shared" si="8"/>
        <v>0</v>
      </c>
      <c r="H89" s="368"/>
    </row>
    <row r="90" spans="1:251" s="369" customFormat="1" ht="12.75" customHeight="1">
      <c r="A90" s="442" t="s">
        <v>186</v>
      </c>
      <c r="B90" s="443" t="str">
        <f t="shared" si="9"/>
        <v>PCM075</v>
      </c>
      <c r="C90" s="444" t="s">
        <v>350</v>
      </c>
      <c r="D90" s="452" t="s">
        <v>628</v>
      </c>
      <c r="E90" s="453">
        <v>12</v>
      </c>
      <c r="F90" s="297"/>
      <c r="G90" s="297">
        <f t="shared" si="8"/>
        <v>0</v>
      </c>
      <c r="H90" s="368"/>
    </row>
    <row r="91" spans="1:251" s="369" customFormat="1" ht="12.75" customHeight="1">
      <c r="A91" s="442" t="s">
        <v>187</v>
      </c>
      <c r="B91" s="443" t="str">
        <f t="shared" si="9"/>
        <v>PCM076</v>
      </c>
      <c r="C91" s="444" t="s">
        <v>351</v>
      </c>
      <c r="D91" s="452" t="s">
        <v>628</v>
      </c>
      <c r="E91" s="453">
        <v>25</v>
      </c>
      <c r="F91" s="297"/>
      <c r="G91" s="297">
        <f t="shared" si="8"/>
        <v>0</v>
      </c>
      <c r="H91" s="368"/>
    </row>
    <row r="92" spans="1:251" s="369" customFormat="1" ht="13.5" customHeight="1">
      <c r="A92" s="442" t="s">
        <v>188</v>
      </c>
      <c r="B92" s="443" t="str">
        <f t="shared" si="9"/>
        <v>PCM077</v>
      </c>
      <c r="C92" s="425" t="s">
        <v>242</v>
      </c>
      <c r="D92" s="426" t="s">
        <v>628</v>
      </c>
      <c r="E92" s="294">
        <v>100</v>
      </c>
      <c r="F92" s="427"/>
      <c r="G92" s="297">
        <f t="shared" si="8"/>
        <v>0</v>
      </c>
      <c r="H92" s="368"/>
    </row>
    <row r="93" spans="1:251" s="369" customFormat="1" ht="12.75" customHeight="1">
      <c r="A93" s="442" t="s">
        <v>189</v>
      </c>
      <c r="B93" s="443" t="str">
        <f t="shared" si="9"/>
        <v>PCM078</v>
      </c>
      <c r="C93" s="425" t="s">
        <v>201</v>
      </c>
      <c r="D93" s="426" t="s">
        <v>628</v>
      </c>
      <c r="E93" s="294">
        <v>100</v>
      </c>
      <c r="F93" s="297"/>
      <c r="G93" s="297">
        <f t="shared" si="8"/>
        <v>0</v>
      </c>
      <c r="H93" s="368"/>
    </row>
    <row r="94" spans="1:251" s="369" customFormat="1" ht="12.75" customHeight="1">
      <c r="A94" s="442" t="s">
        <v>190</v>
      </c>
      <c r="B94" s="443" t="str">
        <f t="shared" si="9"/>
        <v>PCM079</v>
      </c>
      <c r="C94" s="425" t="s">
        <v>227</v>
      </c>
      <c r="D94" s="426" t="s">
        <v>628</v>
      </c>
      <c r="E94" s="294">
        <v>3</v>
      </c>
      <c r="F94" s="297"/>
      <c r="G94" s="297">
        <f t="shared" si="8"/>
        <v>0</v>
      </c>
      <c r="H94" s="368"/>
    </row>
    <row r="95" spans="1:251" s="369" customFormat="1" ht="12.75" customHeight="1">
      <c r="A95" s="442" t="s">
        <v>191</v>
      </c>
      <c r="B95" s="443" t="str">
        <f t="shared" si="9"/>
        <v>PCM080</v>
      </c>
      <c r="C95" s="425" t="s">
        <v>228</v>
      </c>
      <c r="D95" s="426" t="s">
        <v>73</v>
      </c>
      <c r="E95" s="294">
        <v>100</v>
      </c>
      <c r="F95" s="297"/>
      <c r="G95" s="297">
        <f t="shared" si="8"/>
        <v>0</v>
      </c>
      <c r="H95" s="368"/>
    </row>
    <row r="96" spans="1:251" s="369" customFormat="1" ht="12.75" customHeight="1">
      <c r="A96" s="442" t="s">
        <v>192</v>
      </c>
      <c r="B96" s="443" t="str">
        <f t="shared" si="9"/>
        <v>PCM081</v>
      </c>
      <c r="C96" s="425" t="s">
        <v>229</v>
      </c>
      <c r="D96" s="426" t="s">
        <v>73</v>
      </c>
      <c r="E96" s="294">
        <v>50</v>
      </c>
      <c r="F96" s="297"/>
      <c r="G96" s="297">
        <f t="shared" si="8"/>
        <v>0</v>
      </c>
      <c r="H96" s="368"/>
    </row>
    <row r="97" spans="1:251" s="369" customFormat="1" ht="12.75" customHeight="1">
      <c r="A97" s="442" t="s">
        <v>193</v>
      </c>
      <c r="B97" s="443" t="str">
        <f t="shared" si="9"/>
        <v>PCM082</v>
      </c>
      <c r="C97" s="425" t="s">
        <v>230</v>
      </c>
      <c r="D97" s="426" t="s">
        <v>628</v>
      </c>
      <c r="E97" s="294">
        <v>125</v>
      </c>
      <c r="F97" s="297"/>
      <c r="G97" s="297">
        <f t="shared" si="8"/>
        <v>0</v>
      </c>
      <c r="H97" s="368"/>
    </row>
    <row r="98" spans="1:251" s="369" customFormat="1" ht="22.5">
      <c r="A98" s="442" t="s">
        <v>194</v>
      </c>
      <c r="B98" s="443" t="str">
        <f t="shared" si="9"/>
        <v>PCM083</v>
      </c>
      <c r="C98" s="425" t="s">
        <v>413</v>
      </c>
      <c r="D98" s="426" t="s">
        <v>628</v>
      </c>
      <c r="E98" s="294">
        <v>1</v>
      </c>
      <c r="F98" s="427"/>
      <c r="G98" s="297">
        <f t="shared" si="8"/>
        <v>0</v>
      </c>
    </row>
    <row r="99" spans="1:251" s="208" customFormat="1" ht="12.75" customHeight="1">
      <c r="A99" s="285"/>
      <c r="B99" s="286"/>
      <c r="C99" s="287" t="s">
        <v>239</v>
      </c>
      <c r="D99" s="288"/>
      <c r="E99" s="289"/>
      <c r="F99" s="289"/>
      <c r="G99" s="290"/>
      <c r="H99" s="221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  <c r="BI99" s="205"/>
      <c r="BJ99" s="205"/>
      <c r="BK99" s="205"/>
      <c r="BL99" s="205"/>
      <c r="BM99" s="207"/>
      <c r="BN99" s="207"/>
      <c r="BO99" s="205"/>
      <c r="BP99" s="205"/>
      <c r="BQ99" s="205"/>
      <c r="BR99" s="205"/>
      <c r="BS99" s="205"/>
      <c r="BT99" s="205"/>
      <c r="BU99" s="205"/>
      <c r="BV99" s="205"/>
      <c r="BW99" s="205"/>
      <c r="BX99" s="205"/>
      <c r="BY99" s="205"/>
      <c r="BZ99" s="205"/>
      <c r="CA99" s="205"/>
      <c r="CB99" s="205"/>
      <c r="CC99" s="205"/>
      <c r="CD99" s="205"/>
      <c r="CE99" s="205"/>
      <c r="CF99" s="205"/>
      <c r="CG99" s="205"/>
      <c r="CH99" s="205"/>
      <c r="CI99" s="205"/>
      <c r="CJ99" s="205"/>
      <c r="CK99" s="205"/>
      <c r="CL99" s="205"/>
      <c r="CM99" s="205"/>
      <c r="CN99" s="205"/>
      <c r="CO99" s="205"/>
      <c r="CP99" s="205"/>
      <c r="CQ99" s="205"/>
      <c r="CR99" s="205"/>
      <c r="CS99" s="205"/>
      <c r="CT99" s="205"/>
      <c r="CU99" s="205"/>
      <c r="CV99" s="205"/>
      <c r="CW99" s="205"/>
      <c r="CX99" s="205"/>
      <c r="CY99" s="205"/>
      <c r="CZ99" s="205"/>
      <c r="DA99" s="205"/>
      <c r="DB99" s="205"/>
      <c r="DC99" s="205"/>
      <c r="DD99" s="205"/>
      <c r="DE99" s="205"/>
      <c r="DF99" s="205"/>
      <c r="DG99" s="205"/>
      <c r="DH99" s="205"/>
      <c r="DI99" s="205"/>
      <c r="DJ99" s="205"/>
      <c r="DK99" s="205"/>
      <c r="DL99" s="205"/>
      <c r="DM99" s="205"/>
      <c r="DN99" s="205"/>
      <c r="DO99" s="205"/>
      <c r="DP99" s="205"/>
      <c r="DQ99" s="205"/>
      <c r="DR99" s="205"/>
      <c r="DS99" s="205"/>
      <c r="DT99" s="205"/>
      <c r="DU99" s="205"/>
      <c r="DV99" s="205"/>
      <c r="DW99" s="205"/>
      <c r="DX99" s="205"/>
      <c r="DY99" s="205"/>
      <c r="DZ99" s="205"/>
      <c r="EA99" s="205"/>
      <c r="EB99" s="205"/>
      <c r="EC99" s="205"/>
      <c r="ED99" s="205"/>
      <c r="EE99" s="205"/>
      <c r="EF99" s="205"/>
      <c r="EG99" s="205"/>
      <c r="EH99" s="205"/>
      <c r="EI99" s="205"/>
      <c r="EJ99" s="205"/>
      <c r="EK99" s="205"/>
      <c r="EL99" s="205"/>
      <c r="EM99" s="205"/>
      <c r="EN99" s="205"/>
      <c r="EO99" s="205"/>
      <c r="EP99" s="205"/>
      <c r="EQ99" s="205"/>
      <c r="ER99" s="205"/>
      <c r="ES99" s="205"/>
      <c r="ET99" s="205"/>
      <c r="EU99" s="205"/>
      <c r="EV99" s="205"/>
      <c r="EW99" s="205"/>
      <c r="EX99" s="205"/>
      <c r="EY99" s="205"/>
      <c r="EZ99" s="205"/>
      <c r="FA99" s="205"/>
      <c r="FB99" s="205"/>
      <c r="FC99" s="205"/>
      <c r="FD99" s="205"/>
      <c r="FE99" s="205"/>
      <c r="FF99" s="205"/>
      <c r="FG99" s="205"/>
      <c r="FH99" s="205"/>
      <c r="FI99" s="205"/>
      <c r="FJ99" s="205"/>
      <c r="FK99" s="205"/>
      <c r="FL99" s="205"/>
      <c r="FM99" s="205"/>
      <c r="FN99" s="205"/>
      <c r="FO99" s="205"/>
      <c r="FP99" s="205"/>
      <c r="FQ99" s="205"/>
      <c r="FR99" s="205"/>
      <c r="FS99" s="205"/>
      <c r="FT99" s="205"/>
      <c r="FU99" s="205"/>
      <c r="FV99" s="205"/>
      <c r="FW99" s="205"/>
      <c r="FX99" s="205"/>
      <c r="FY99" s="205"/>
      <c r="FZ99" s="205"/>
      <c r="GA99" s="205"/>
      <c r="GB99" s="205"/>
      <c r="GC99" s="205"/>
      <c r="GD99" s="205"/>
      <c r="GE99" s="205"/>
      <c r="GF99" s="205"/>
      <c r="GG99" s="205"/>
      <c r="GH99" s="205"/>
      <c r="GI99" s="205"/>
      <c r="GJ99" s="205"/>
      <c r="GK99" s="205"/>
      <c r="GL99" s="205"/>
      <c r="GM99" s="205"/>
      <c r="GN99" s="205"/>
      <c r="GO99" s="205"/>
      <c r="GP99" s="205"/>
      <c r="GQ99" s="205"/>
      <c r="GR99" s="205"/>
      <c r="GS99" s="205"/>
      <c r="GT99" s="205"/>
      <c r="GU99" s="205"/>
      <c r="GV99" s="205"/>
      <c r="GW99" s="205"/>
      <c r="GX99" s="205"/>
      <c r="GY99" s="205"/>
      <c r="GZ99" s="205"/>
      <c r="HA99" s="205"/>
      <c r="HB99" s="205"/>
      <c r="HC99" s="205"/>
      <c r="HD99" s="205"/>
      <c r="HE99" s="205"/>
      <c r="HF99" s="205"/>
      <c r="HG99" s="205"/>
      <c r="HH99" s="205"/>
      <c r="HI99" s="205"/>
      <c r="HJ99" s="205"/>
      <c r="HK99" s="205"/>
      <c r="HL99" s="205"/>
      <c r="HM99" s="205"/>
      <c r="HN99" s="205"/>
      <c r="HO99" s="205"/>
      <c r="HP99" s="205"/>
      <c r="HQ99" s="205"/>
      <c r="HR99" s="205"/>
      <c r="HS99" s="205"/>
      <c r="HT99" s="205"/>
      <c r="HU99" s="205"/>
      <c r="HV99" s="205"/>
      <c r="HW99" s="205"/>
      <c r="HX99" s="205"/>
      <c r="HY99" s="205"/>
      <c r="HZ99" s="205"/>
      <c r="IA99" s="205"/>
      <c r="IB99" s="205"/>
      <c r="IC99" s="205"/>
      <c r="ID99" s="205"/>
      <c r="IE99" s="205"/>
      <c r="IF99" s="205"/>
      <c r="IG99" s="205"/>
      <c r="IH99" s="205"/>
      <c r="II99" s="205"/>
      <c r="IJ99" s="205"/>
      <c r="IK99" s="205"/>
      <c r="IL99" s="205"/>
      <c r="IM99" s="205"/>
      <c r="IN99" s="205"/>
      <c r="IO99" s="205"/>
      <c r="IP99" s="205"/>
      <c r="IQ99" s="205"/>
    </row>
    <row r="100" spans="1:251" s="369" customFormat="1" ht="12.75" customHeight="1">
      <c r="A100" s="442" t="s">
        <v>195</v>
      </c>
      <c r="B100" s="443" t="str">
        <f>CONCATENATE("PCM",A100)</f>
        <v>PCM084</v>
      </c>
      <c r="C100" s="444" t="s">
        <v>204</v>
      </c>
      <c r="D100" s="452" t="s">
        <v>203</v>
      </c>
      <c r="E100" s="453">
        <v>20</v>
      </c>
      <c r="F100" s="297"/>
      <c r="G100" s="297">
        <f>E100*F100</f>
        <v>0</v>
      </c>
      <c r="H100" s="368"/>
    </row>
    <row r="101" spans="1:251" s="369" customFormat="1" ht="12.75" customHeight="1">
      <c r="A101" s="442" t="s">
        <v>196</v>
      </c>
      <c r="B101" s="443" t="str">
        <f>CONCATENATE("PCM",A101)</f>
        <v>PCM085</v>
      </c>
      <c r="C101" s="444" t="s">
        <v>205</v>
      </c>
      <c r="D101" s="452" t="s">
        <v>628</v>
      </c>
      <c r="E101" s="453">
        <v>10</v>
      </c>
      <c r="F101" s="297"/>
      <c r="G101" s="297">
        <f>E101*F101</f>
        <v>0</v>
      </c>
      <c r="H101" s="368"/>
    </row>
    <row r="102" spans="1:251" s="369" customFormat="1" ht="12.75" customHeight="1">
      <c r="A102" s="442" t="s">
        <v>197</v>
      </c>
      <c r="B102" s="443" t="str">
        <f>CONCATENATE("PCM",A102)</f>
        <v>PCM086</v>
      </c>
      <c r="C102" s="444" t="s">
        <v>206</v>
      </c>
      <c r="D102" s="452" t="s">
        <v>73</v>
      </c>
      <c r="E102" s="453">
        <v>150</v>
      </c>
      <c r="F102" s="297"/>
      <c r="G102" s="297">
        <f>E102*F102</f>
        <v>0</v>
      </c>
      <c r="H102" s="368"/>
    </row>
    <row r="103" spans="1:251" s="369" customFormat="1" ht="12.75" customHeight="1">
      <c r="A103" s="442" t="s">
        <v>198</v>
      </c>
      <c r="B103" s="443" t="str">
        <f>CONCATENATE("PCM",A103)</f>
        <v>PCM087</v>
      </c>
      <c r="C103" s="444" t="s">
        <v>207</v>
      </c>
      <c r="D103" s="452" t="s">
        <v>628</v>
      </c>
      <c r="E103" s="453">
        <v>3</v>
      </c>
      <c r="F103" s="297"/>
      <c r="G103" s="297">
        <f>E103*F103</f>
        <v>0</v>
      </c>
      <c r="H103" s="368"/>
    </row>
    <row r="104" spans="1:251" s="208" customFormat="1" ht="12.75" customHeight="1">
      <c r="A104" s="285"/>
      <c r="B104" s="286"/>
      <c r="C104" s="287" t="s">
        <v>240</v>
      </c>
      <c r="D104" s="288"/>
      <c r="E104" s="289"/>
      <c r="F104" s="289"/>
      <c r="G104" s="290"/>
      <c r="H104" s="221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  <c r="BI104" s="205"/>
      <c r="BJ104" s="205"/>
      <c r="BK104" s="205"/>
      <c r="BL104" s="205"/>
      <c r="BM104" s="207"/>
      <c r="BN104" s="207"/>
      <c r="BO104" s="205"/>
      <c r="BP104" s="205"/>
      <c r="BQ104" s="205"/>
      <c r="BR104" s="205"/>
      <c r="BS104" s="205"/>
      <c r="BT104" s="205"/>
      <c r="BU104" s="205"/>
      <c r="BV104" s="205"/>
      <c r="BW104" s="205"/>
      <c r="BX104" s="205"/>
      <c r="BY104" s="205"/>
      <c r="BZ104" s="205"/>
      <c r="CA104" s="205"/>
      <c r="CB104" s="205"/>
      <c r="CC104" s="205"/>
      <c r="CD104" s="205"/>
      <c r="CE104" s="205"/>
      <c r="CF104" s="205"/>
      <c r="CG104" s="205"/>
      <c r="CH104" s="205"/>
      <c r="CI104" s="205"/>
      <c r="CJ104" s="205"/>
      <c r="CK104" s="205"/>
      <c r="CL104" s="205"/>
      <c r="CM104" s="205"/>
      <c r="CN104" s="205"/>
      <c r="CO104" s="205"/>
      <c r="CP104" s="205"/>
      <c r="CQ104" s="205"/>
      <c r="CR104" s="205"/>
      <c r="CS104" s="205"/>
      <c r="CT104" s="205"/>
      <c r="CU104" s="205"/>
      <c r="CV104" s="205"/>
      <c r="CW104" s="205"/>
      <c r="CX104" s="205"/>
      <c r="CY104" s="205"/>
      <c r="CZ104" s="205"/>
      <c r="DA104" s="205"/>
      <c r="DB104" s="205"/>
      <c r="DC104" s="205"/>
      <c r="DD104" s="205"/>
      <c r="DE104" s="205"/>
      <c r="DF104" s="205"/>
      <c r="DG104" s="205"/>
      <c r="DH104" s="205"/>
      <c r="DI104" s="205"/>
      <c r="DJ104" s="205"/>
      <c r="DK104" s="205"/>
      <c r="DL104" s="205"/>
      <c r="DM104" s="205"/>
      <c r="DN104" s="205"/>
      <c r="DO104" s="205"/>
      <c r="DP104" s="205"/>
      <c r="DQ104" s="205"/>
      <c r="DR104" s="205"/>
      <c r="DS104" s="205"/>
      <c r="DT104" s="205"/>
      <c r="DU104" s="205"/>
      <c r="DV104" s="205"/>
      <c r="DW104" s="205"/>
      <c r="DX104" s="205"/>
      <c r="DY104" s="205"/>
      <c r="DZ104" s="205"/>
      <c r="EA104" s="205"/>
      <c r="EB104" s="205"/>
      <c r="EC104" s="205"/>
      <c r="ED104" s="205"/>
      <c r="EE104" s="205"/>
      <c r="EF104" s="205"/>
      <c r="EG104" s="205"/>
      <c r="EH104" s="205"/>
      <c r="EI104" s="205"/>
      <c r="EJ104" s="205"/>
      <c r="EK104" s="205"/>
      <c r="EL104" s="205"/>
      <c r="EM104" s="205"/>
      <c r="EN104" s="205"/>
      <c r="EO104" s="205"/>
      <c r="EP104" s="205"/>
      <c r="EQ104" s="205"/>
      <c r="ER104" s="205"/>
      <c r="ES104" s="205"/>
      <c r="ET104" s="205"/>
      <c r="EU104" s="205"/>
      <c r="EV104" s="205"/>
      <c r="EW104" s="205"/>
      <c r="EX104" s="205"/>
      <c r="EY104" s="205"/>
      <c r="EZ104" s="205"/>
      <c r="FA104" s="205"/>
      <c r="FB104" s="205"/>
      <c r="FC104" s="205"/>
      <c r="FD104" s="205"/>
      <c r="FE104" s="205"/>
      <c r="FF104" s="205"/>
      <c r="FG104" s="205"/>
      <c r="FH104" s="205"/>
      <c r="FI104" s="205"/>
      <c r="FJ104" s="205"/>
      <c r="FK104" s="205"/>
      <c r="FL104" s="205"/>
      <c r="FM104" s="205"/>
      <c r="FN104" s="205"/>
      <c r="FO104" s="205"/>
      <c r="FP104" s="205"/>
      <c r="FQ104" s="205"/>
      <c r="FR104" s="205"/>
      <c r="FS104" s="205"/>
      <c r="FT104" s="205"/>
      <c r="FU104" s="205"/>
      <c r="FV104" s="205"/>
      <c r="FW104" s="205"/>
      <c r="FX104" s="205"/>
      <c r="FY104" s="205"/>
      <c r="FZ104" s="205"/>
      <c r="GA104" s="205"/>
      <c r="GB104" s="205"/>
      <c r="GC104" s="205"/>
      <c r="GD104" s="205"/>
      <c r="GE104" s="205"/>
      <c r="GF104" s="205"/>
      <c r="GG104" s="205"/>
      <c r="GH104" s="205"/>
      <c r="GI104" s="205"/>
      <c r="GJ104" s="205"/>
      <c r="GK104" s="205"/>
      <c r="GL104" s="205"/>
      <c r="GM104" s="205"/>
      <c r="GN104" s="205"/>
      <c r="GO104" s="205"/>
      <c r="GP104" s="205"/>
      <c r="GQ104" s="205"/>
      <c r="GR104" s="205"/>
      <c r="GS104" s="205"/>
      <c r="GT104" s="205"/>
      <c r="GU104" s="205"/>
      <c r="GV104" s="205"/>
      <c r="GW104" s="205"/>
      <c r="GX104" s="205"/>
      <c r="GY104" s="205"/>
      <c r="GZ104" s="205"/>
      <c r="HA104" s="205"/>
      <c r="HB104" s="205"/>
      <c r="HC104" s="205"/>
      <c r="HD104" s="205"/>
      <c r="HE104" s="205"/>
      <c r="HF104" s="205"/>
      <c r="HG104" s="205"/>
      <c r="HH104" s="205"/>
      <c r="HI104" s="205"/>
      <c r="HJ104" s="205"/>
      <c r="HK104" s="205"/>
      <c r="HL104" s="205"/>
      <c r="HM104" s="205"/>
      <c r="HN104" s="205"/>
      <c r="HO104" s="205"/>
      <c r="HP104" s="205"/>
      <c r="HQ104" s="205"/>
      <c r="HR104" s="205"/>
      <c r="HS104" s="205"/>
      <c r="HT104" s="205"/>
      <c r="HU104" s="205"/>
      <c r="HV104" s="205"/>
      <c r="HW104" s="205"/>
      <c r="HX104" s="205"/>
      <c r="HY104" s="205"/>
      <c r="HZ104" s="205"/>
      <c r="IA104" s="205"/>
      <c r="IB104" s="205"/>
      <c r="IC104" s="205"/>
      <c r="ID104" s="205"/>
      <c r="IE104" s="205"/>
      <c r="IF104" s="205"/>
      <c r="IG104" s="205"/>
      <c r="IH104" s="205"/>
      <c r="II104" s="205"/>
      <c r="IJ104" s="205"/>
      <c r="IK104" s="205"/>
      <c r="IL104" s="205"/>
      <c r="IM104" s="205"/>
      <c r="IN104" s="205"/>
      <c r="IO104" s="205"/>
      <c r="IP104" s="205"/>
      <c r="IQ104" s="205"/>
    </row>
    <row r="105" spans="1:251" s="369" customFormat="1" ht="22.5">
      <c r="A105" s="442" t="s">
        <v>199</v>
      </c>
      <c r="B105" s="443" t="str">
        <f>CONCATENATE("PCM",A105)</f>
        <v>PCM088</v>
      </c>
      <c r="C105" s="444" t="s">
        <v>208</v>
      </c>
      <c r="D105" s="452" t="s">
        <v>628</v>
      </c>
      <c r="E105" s="453">
        <v>10</v>
      </c>
      <c r="F105" s="297"/>
      <c r="G105" s="297">
        <f>E105*F105</f>
        <v>0</v>
      </c>
      <c r="H105" s="368"/>
    </row>
    <row r="106" spans="1:251" s="208" customFormat="1">
      <c r="A106" s="285"/>
      <c r="B106" s="286"/>
      <c r="C106" s="287" t="s">
        <v>84</v>
      </c>
      <c r="D106" s="288"/>
      <c r="E106" s="289"/>
      <c r="F106" s="289"/>
      <c r="G106" s="290"/>
      <c r="H106" s="293"/>
    </row>
    <row r="107" spans="1:251" s="253" customFormat="1">
      <c r="A107" s="257" t="s">
        <v>200</v>
      </c>
      <c r="B107" s="258" t="str">
        <f t="shared" ref="B107:B118" si="10">CONCATENATE("PCO",A107)</f>
        <v>PCO089</v>
      </c>
      <c r="C107" s="300" t="s">
        <v>275</v>
      </c>
      <c r="D107" s="195" t="s">
        <v>203</v>
      </c>
      <c r="E107" s="294">
        <v>0</v>
      </c>
      <c r="F107" s="376"/>
      <c r="G107" s="260">
        <f t="shared" ref="G107:G118" si="11">E107*F107</f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>
      <c r="A108" s="257" t="s">
        <v>294</v>
      </c>
      <c r="B108" s="258" t="str">
        <f t="shared" si="10"/>
        <v>PCO090</v>
      </c>
      <c r="C108" s="300" t="s">
        <v>83</v>
      </c>
      <c r="D108" s="195" t="s">
        <v>203</v>
      </c>
      <c r="E108" s="294">
        <v>8</v>
      </c>
      <c r="F108" s="376"/>
      <c r="G108" s="260">
        <f t="shared" si="11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53" customFormat="1">
      <c r="A109" s="257" t="s">
        <v>295</v>
      </c>
      <c r="B109" s="258" t="str">
        <f t="shared" si="10"/>
        <v>PCO091</v>
      </c>
      <c r="C109" s="300" t="s">
        <v>76</v>
      </c>
      <c r="D109" s="195" t="s">
        <v>203</v>
      </c>
      <c r="E109" s="294">
        <v>8</v>
      </c>
      <c r="F109" s="376"/>
      <c r="G109" s="260">
        <f t="shared" si="11"/>
        <v>0</v>
      </c>
      <c r="H109" s="254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F109" s="255"/>
      <c r="AG109" s="255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255"/>
      <c r="BE109" s="255"/>
      <c r="BF109" s="255"/>
      <c r="BG109" s="255"/>
      <c r="BH109" s="255"/>
      <c r="BI109" s="255"/>
      <c r="BJ109" s="255"/>
      <c r="BK109" s="255"/>
      <c r="BL109" s="255"/>
      <c r="BM109" s="256"/>
      <c r="BN109" s="256"/>
      <c r="BO109" s="255"/>
      <c r="BP109" s="255"/>
      <c r="BQ109" s="255"/>
      <c r="BR109" s="255"/>
      <c r="BS109" s="255"/>
      <c r="BT109" s="255"/>
      <c r="BU109" s="255"/>
      <c r="BV109" s="255"/>
      <c r="BW109" s="255"/>
      <c r="BX109" s="255"/>
      <c r="BY109" s="255"/>
      <c r="BZ109" s="255"/>
      <c r="CA109" s="255"/>
      <c r="CB109" s="255"/>
      <c r="CC109" s="255"/>
      <c r="CD109" s="255"/>
      <c r="CE109" s="255"/>
      <c r="CF109" s="255"/>
      <c r="CG109" s="255"/>
      <c r="CH109" s="255"/>
      <c r="CI109" s="255"/>
      <c r="CJ109" s="255"/>
      <c r="CK109" s="255"/>
      <c r="CL109" s="255"/>
      <c r="CM109" s="255"/>
      <c r="CN109" s="255"/>
      <c r="CO109" s="255"/>
      <c r="CP109" s="255"/>
      <c r="CQ109" s="255"/>
      <c r="CR109" s="255"/>
      <c r="CS109" s="255"/>
      <c r="CT109" s="255"/>
      <c r="CU109" s="255"/>
      <c r="CV109" s="255"/>
      <c r="CW109" s="255"/>
      <c r="CX109" s="255"/>
      <c r="CY109" s="255"/>
      <c r="CZ109" s="255"/>
      <c r="DA109" s="255"/>
      <c r="DB109" s="255"/>
      <c r="DC109" s="255"/>
      <c r="DD109" s="255"/>
      <c r="DE109" s="255"/>
      <c r="DF109" s="255"/>
      <c r="DG109" s="255"/>
      <c r="DH109" s="255"/>
      <c r="DI109" s="255"/>
      <c r="DJ109" s="255"/>
      <c r="DK109" s="255"/>
      <c r="DL109" s="255"/>
      <c r="DM109" s="255"/>
      <c r="DN109" s="255"/>
      <c r="DO109" s="255"/>
      <c r="DP109" s="255"/>
      <c r="DQ109" s="255"/>
      <c r="DR109" s="255"/>
      <c r="DS109" s="255"/>
      <c r="DT109" s="255"/>
      <c r="DU109" s="255"/>
      <c r="DV109" s="255"/>
      <c r="DW109" s="255"/>
      <c r="DX109" s="255"/>
      <c r="DY109" s="255"/>
      <c r="DZ109" s="255"/>
      <c r="EA109" s="255"/>
      <c r="EB109" s="255"/>
      <c r="EC109" s="255"/>
      <c r="ED109" s="255"/>
      <c r="EE109" s="255"/>
      <c r="EF109" s="255"/>
      <c r="EG109" s="255"/>
      <c r="EH109" s="255"/>
      <c r="EI109" s="255"/>
      <c r="EJ109" s="255"/>
      <c r="EK109" s="255"/>
      <c r="EL109" s="255"/>
      <c r="EM109" s="255"/>
      <c r="EN109" s="255"/>
      <c r="EO109" s="255"/>
      <c r="EP109" s="255"/>
      <c r="EQ109" s="255"/>
      <c r="ER109" s="255"/>
      <c r="ES109" s="255"/>
      <c r="ET109" s="255"/>
      <c r="EU109" s="255"/>
      <c r="EV109" s="255"/>
      <c r="EW109" s="255"/>
      <c r="EX109" s="255"/>
      <c r="EY109" s="255"/>
      <c r="EZ109" s="255"/>
      <c r="FA109" s="255"/>
      <c r="FB109" s="255"/>
      <c r="FC109" s="255"/>
      <c r="FD109" s="255"/>
      <c r="FE109" s="255"/>
      <c r="FF109" s="255"/>
      <c r="FG109" s="255"/>
      <c r="FH109" s="255"/>
      <c r="FI109" s="255"/>
      <c r="FJ109" s="255"/>
      <c r="FK109" s="255"/>
      <c r="FL109" s="255"/>
      <c r="FM109" s="255"/>
      <c r="FN109" s="255"/>
      <c r="FO109" s="255"/>
      <c r="FP109" s="255"/>
      <c r="FQ109" s="255"/>
      <c r="FR109" s="255"/>
      <c r="FS109" s="255"/>
      <c r="FT109" s="255"/>
      <c r="FU109" s="255"/>
      <c r="FV109" s="255"/>
      <c r="FW109" s="255"/>
      <c r="FX109" s="255"/>
      <c r="FY109" s="255"/>
      <c r="FZ109" s="255"/>
      <c r="GA109" s="255"/>
      <c r="GB109" s="255"/>
      <c r="GC109" s="255"/>
      <c r="GD109" s="255"/>
      <c r="GE109" s="255"/>
      <c r="GF109" s="255"/>
      <c r="GG109" s="255"/>
      <c r="GH109" s="255"/>
      <c r="GI109" s="255"/>
      <c r="GJ109" s="255"/>
      <c r="GK109" s="255"/>
      <c r="GL109" s="255"/>
      <c r="GM109" s="255"/>
      <c r="GN109" s="255"/>
      <c r="GO109" s="255"/>
      <c r="GP109" s="255"/>
      <c r="GQ109" s="255"/>
      <c r="GR109" s="255"/>
      <c r="GS109" s="255"/>
      <c r="GT109" s="255"/>
      <c r="GU109" s="255"/>
      <c r="GV109" s="255"/>
      <c r="GW109" s="255"/>
      <c r="GX109" s="255"/>
      <c r="GY109" s="255"/>
      <c r="GZ109" s="255"/>
      <c r="HA109" s="255"/>
      <c r="HB109" s="255"/>
      <c r="HC109" s="255"/>
      <c r="HD109" s="255"/>
      <c r="HE109" s="255"/>
      <c r="HF109" s="255"/>
      <c r="HG109" s="255"/>
      <c r="HH109" s="255"/>
      <c r="HI109" s="255"/>
      <c r="HJ109" s="255"/>
      <c r="HK109" s="255"/>
      <c r="HL109" s="255"/>
      <c r="HM109" s="255"/>
      <c r="HN109" s="255"/>
      <c r="HO109" s="255"/>
      <c r="HP109" s="255"/>
      <c r="HQ109" s="255"/>
      <c r="HR109" s="255"/>
      <c r="HS109" s="255"/>
      <c r="HT109" s="255"/>
      <c r="HU109" s="255"/>
      <c r="HV109" s="255"/>
      <c r="HW109" s="255"/>
      <c r="HX109" s="255"/>
      <c r="HY109" s="255"/>
      <c r="HZ109" s="255"/>
      <c r="IA109" s="255"/>
      <c r="IB109" s="255"/>
      <c r="IC109" s="255"/>
      <c r="ID109" s="255"/>
      <c r="IE109" s="255"/>
      <c r="IF109" s="255"/>
      <c r="IG109" s="255"/>
      <c r="IH109" s="255"/>
      <c r="II109" s="255"/>
      <c r="IJ109" s="255"/>
      <c r="IK109" s="255"/>
      <c r="IL109" s="255"/>
      <c r="IM109" s="255"/>
      <c r="IN109" s="255"/>
      <c r="IO109" s="255"/>
      <c r="IP109" s="255"/>
      <c r="IQ109" s="255"/>
    </row>
    <row r="110" spans="1:251" s="253" customFormat="1">
      <c r="A110" s="257" t="s">
        <v>296</v>
      </c>
      <c r="B110" s="258" t="str">
        <f t="shared" si="10"/>
        <v>PCO092</v>
      </c>
      <c r="C110" s="300" t="s">
        <v>79</v>
      </c>
      <c r="D110" s="195" t="s">
        <v>203</v>
      </c>
      <c r="E110" s="294">
        <v>8</v>
      </c>
      <c r="F110" s="376"/>
      <c r="G110" s="260">
        <f t="shared" si="11"/>
        <v>0</v>
      </c>
      <c r="H110" s="254"/>
      <c r="I110" s="255"/>
      <c r="J110" s="255"/>
      <c r="K110" s="255"/>
      <c r="L110" s="255"/>
      <c r="M110" s="255"/>
      <c r="N110" s="255"/>
      <c r="O110" s="255"/>
      <c r="P110" s="255"/>
      <c r="Q110" s="255"/>
      <c r="R110" s="255"/>
      <c r="S110" s="255"/>
      <c r="T110" s="255"/>
      <c r="U110" s="255"/>
      <c r="V110" s="255"/>
      <c r="W110" s="255"/>
      <c r="X110" s="255"/>
      <c r="Y110" s="255"/>
      <c r="Z110" s="255"/>
      <c r="AA110" s="255"/>
      <c r="AB110" s="255"/>
      <c r="AC110" s="255"/>
      <c r="AD110" s="255"/>
      <c r="AE110" s="255"/>
      <c r="AF110" s="255"/>
      <c r="AG110" s="255"/>
      <c r="AH110" s="255"/>
      <c r="AI110" s="255"/>
      <c r="AJ110" s="255"/>
      <c r="AK110" s="255"/>
      <c r="AL110" s="255"/>
      <c r="AM110" s="255"/>
      <c r="AN110" s="255"/>
      <c r="AO110" s="255"/>
      <c r="AP110" s="255"/>
      <c r="AQ110" s="255"/>
      <c r="AR110" s="255"/>
      <c r="AS110" s="255"/>
      <c r="AT110" s="255"/>
      <c r="AU110" s="255"/>
      <c r="AV110" s="255"/>
      <c r="AW110" s="255"/>
      <c r="AX110" s="255"/>
      <c r="AY110" s="255"/>
      <c r="AZ110" s="255"/>
      <c r="BA110" s="255"/>
      <c r="BB110" s="255"/>
      <c r="BC110" s="255"/>
      <c r="BD110" s="255"/>
      <c r="BE110" s="255"/>
      <c r="BF110" s="255"/>
      <c r="BG110" s="255"/>
      <c r="BH110" s="255"/>
      <c r="BI110" s="255"/>
      <c r="BJ110" s="255"/>
      <c r="BK110" s="255"/>
      <c r="BL110" s="255"/>
      <c r="BM110" s="256"/>
      <c r="BN110" s="256"/>
      <c r="BO110" s="255"/>
      <c r="BP110" s="255"/>
      <c r="BQ110" s="255"/>
      <c r="BR110" s="255"/>
      <c r="BS110" s="255"/>
      <c r="BT110" s="255"/>
      <c r="BU110" s="255"/>
      <c r="BV110" s="255"/>
      <c r="BW110" s="255"/>
      <c r="BX110" s="255"/>
      <c r="BY110" s="255"/>
      <c r="BZ110" s="255"/>
      <c r="CA110" s="255"/>
      <c r="CB110" s="255"/>
      <c r="CC110" s="255"/>
      <c r="CD110" s="255"/>
      <c r="CE110" s="255"/>
      <c r="CF110" s="255"/>
      <c r="CG110" s="255"/>
      <c r="CH110" s="255"/>
      <c r="CI110" s="255"/>
      <c r="CJ110" s="255"/>
      <c r="CK110" s="255"/>
      <c r="CL110" s="255"/>
      <c r="CM110" s="255"/>
      <c r="CN110" s="255"/>
      <c r="CO110" s="255"/>
      <c r="CP110" s="255"/>
      <c r="CQ110" s="255"/>
      <c r="CR110" s="255"/>
      <c r="CS110" s="255"/>
      <c r="CT110" s="255"/>
      <c r="CU110" s="255"/>
      <c r="CV110" s="255"/>
      <c r="CW110" s="255"/>
      <c r="CX110" s="255"/>
      <c r="CY110" s="255"/>
      <c r="CZ110" s="255"/>
      <c r="DA110" s="255"/>
      <c r="DB110" s="255"/>
      <c r="DC110" s="255"/>
      <c r="DD110" s="255"/>
      <c r="DE110" s="255"/>
      <c r="DF110" s="255"/>
      <c r="DG110" s="255"/>
      <c r="DH110" s="255"/>
      <c r="DI110" s="255"/>
      <c r="DJ110" s="255"/>
      <c r="DK110" s="255"/>
      <c r="DL110" s="255"/>
      <c r="DM110" s="255"/>
      <c r="DN110" s="255"/>
      <c r="DO110" s="255"/>
      <c r="DP110" s="255"/>
      <c r="DQ110" s="255"/>
      <c r="DR110" s="255"/>
      <c r="DS110" s="255"/>
      <c r="DT110" s="255"/>
      <c r="DU110" s="255"/>
      <c r="DV110" s="255"/>
      <c r="DW110" s="255"/>
      <c r="DX110" s="255"/>
      <c r="DY110" s="255"/>
      <c r="DZ110" s="255"/>
      <c r="EA110" s="255"/>
      <c r="EB110" s="255"/>
      <c r="EC110" s="255"/>
      <c r="ED110" s="255"/>
      <c r="EE110" s="255"/>
      <c r="EF110" s="255"/>
      <c r="EG110" s="255"/>
      <c r="EH110" s="255"/>
      <c r="EI110" s="255"/>
      <c r="EJ110" s="255"/>
      <c r="EK110" s="255"/>
      <c r="EL110" s="255"/>
      <c r="EM110" s="255"/>
      <c r="EN110" s="255"/>
      <c r="EO110" s="255"/>
      <c r="EP110" s="255"/>
      <c r="EQ110" s="255"/>
      <c r="ER110" s="255"/>
      <c r="ES110" s="255"/>
      <c r="ET110" s="255"/>
      <c r="EU110" s="255"/>
      <c r="EV110" s="255"/>
      <c r="EW110" s="255"/>
      <c r="EX110" s="255"/>
      <c r="EY110" s="255"/>
      <c r="EZ110" s="255"/>
      <c r="FA110" s="255"/>
      <c r="FB110" s="255"/>
      <c r="FC110" s="255"/>
      <c r="FD110" s="255"/>
      <c r="FE110" s="255"/>
      <c r="FF110" s="255"/>
      <c r="FG110" s="255"/>
      <c r="FH110" s="255"/>
      <c r="FI110" s="255"/>
      <c r="FJ110" s="255"/>
      <c r="FK110" s="255"/>
      <c r="FL110" s="255"/>
      <c r="FM110" s="255"/>
      <c r="FN110" s="255"/>
      <c r="FO110" s="255"/>
      <c r="FP110" s="255"/>
      <c r="FQ110" s="255"/>
      <c r="FR110" s="255"/>
      <c r="FS110" s="255"/>
      <c r="FT110" s="255"/>
      <c r="FU110" s="255"/>
      <c r="FV110" s="255"/>
      <c r="FW110" s="255"/>
      <c r="FX110" s="255"/>
      <c r="FY110" s="255"/>
      <c r="FZ110" s="255"/>
      <c r="GA110" s="255"/>
      <c r="GB110" s="255"/>
      <c r="GC110" s="255"/>
      <c r="GD110" s="255"/>
      <c r="GE110" s="255"/>
      <c r="GF110" s="255"/>
      <c r="GG110" s="255"/>
      <c r="GH110" s="255"/>
      <c r="GI110" s="255"/>
      <c r="GJ110" s="255"/>
      <c r="GK110" s="255"/>
      <c r="GL110" s="255"/>
      <c r="GM110" s="255"/>
      <c r="GN110" s="255"/>
      <c r="GO110" s="255"/>
      <c r="GP110" s="255"/>
      <c r="GQ110" s="255"/>
      <c r="GR110" s="255"/>
      <c r="GS110" s="255"/>
      <c r="GT110" s="255"/>
      <c r="GU110" s="255"/>
      <c r="GV110" s="255"/>
      <c r="GW110" s="255"/>
      <c r="GX110" s="255"/>
      <c r="GY110" s="255"/>
      <c r="GZ110" s="255"/>
      <c r="HA110" s="255"/>
      <c r="HB110" s="255"/>
      <c r="HC110" s="255"/>
      <c r="HD110" s="255"/>
      <c r="HE110" s="255"/>
      <c r="HF110" s="255"/>
      <c r="HG110" s="255"/>
      <c r="HH110" s="255"/>
      <c r="HI110" s="255"/>
      <c r="HJ110" s="255"/>
      <c r="HK110" s="255"/>
      <c r="HL110" s="255"/>
      <c r="HM110" s="255"/>
      <c r="HN110" s="255"/>
      <c r="HO110" s="255"/>
      <c r="HP110" s="255"/>
      <c r="HQ110" s="255"/>
      <c r="HR110" s="255"/>
      <c r="HS110" s="255"/>
      <c r="HT110" s="255"/>
      <c r="HU110" s="255"/>
      <c r="HV110" s="255"/>
      <c r="HW110" s="255"/>
      <c r="HX110" s="255"/>
      <c r="HY110" s="255"/>
      <c r="HZ110" s="255"/>
      <c r="IA110" s="255"/>
      <c r="IB110" s="255"/>
      <c r="IC110" s="255"/>
      <c r="ID110" s="255"/>
      <c r="IE110" s="255"/>
      <c r="IF110" s="255"/>
      <c r="IG110" s="255"/>
      <c r="IH110" s="255"/>
      <c r="II110" s="255"/>
      <c r="IJ110" s="255"/>
      <c r="IK110" s="255"/>
      <c r="IL110" s="255"/>
      <c r="IM110" s="255"/>
      <c r="IN110" s="255"/>
      <c r="IO110" s="255"/>
      <c r="IP110" s="255"/>
      <c r="IQ110" s="255"/>
    </row>
    <row r="111" spans="1:251" s="253" customFormat="1">
      <c r="A111" s="257" t="s">
        <v>297</v>
      </c>
      <c r="B111" s="258" t="str">
        <f t="shared" si="10"/>
        <v>PCO093</v>
      </c>
      <c r="C111" s="300" t="s">
        <v>78</v>
      </c>
      <c r="D111" s="195" t="s">
        <v>203</v>
      </c>
      <c r="E111" s="294">
        <v>8</v>
      </c>
      <c r="F111" s="376"/>
      <c r="G111" s="260">
        <f t="shared" si="11"/>
        <v>0</v>
      </c>
      <c r="H111" s="254"/>
      <c r="I111" s="255"/>
      <c r="J111" s="255"/>
      <c r="K111" s="255"/>
      <c r="L111" s="255"/>
      <c r="M111" s="255"/>
      <c r="N111" s="255"/>
      <c r="O111" s="255"/>
      <c r="P111" s="255"/>
      <c r="Q111" s="255"/>
      <c r="R111" s="255"/>
      <c r="S111" s="255"/>
      <c r="T111" s="255"/>
      <c r="U111" s="255"/>
      <c r="V111" s="255"/>
      <c r="W111" s="255"/>
      <c r="X111" s="255"/>
      <c r="Y111" s="255"/>
      <c r="Z111" s="255"/>
      <c r="AA111" s="255"/>
      <c r="AB111" s="255"/>
      <c r="AC111" s="255"/>
      <c r="AD111" s="255"/>
      <c r="AE111" s="255"/>
      <c r="AF111" s="255"/>
      <c r="AG111" s="255"/>
      <c r="AH111" s="255"/>
      <c r="AI111" s="255"/>
      <c r="AJ111" s="255"/>
      <c r="AK111" s="255"/>
      <c r="AL111" s="255"/>
      <c r="AM111" s="255"/>
      <c r="AN111" s="255"/>
      <c r="AO111" s="255"/>
      <c r="AP111" s="255"/>
      <c r="AQ111" s="255"/>
      <c r="AR111" s="255"/>
      <c r="AS111" s="255"/>
      <c r="AT111" s="255"/>
      <c r="AU111" s="255"/>
      <c r="AV111" s="255"/>
      <c r="AW111" s="255"/>
      <c r="AX111" s="255"/>
      <c r="AY111" s="255"/>
      <c r="AZ111" s="255"/>
      <c r="BA111" s="255"/>
      <c r="BB111" s="255"/>
      <c r="BC111" s="255"/>
      <c r="BD111" s="255"/>
      <c r="BE111" s="255"/>
      <c r="BF111" s="255"/>
      <c r="BG111" s="255"/>
      <c r="BH111" s="255"/>
      <c r="BI111" s="255"/>
      <c r="BJ111" s="255"/>
      <c r="BK111" s="255"/>
      <c r="BL111" s="255"/>
      <c r="BM111" s="256"/>
      <c r="BN111" s="256"/>
      <c r="BO111" s="255"/>
      <c r="BP111" s="255"/>
      <c r="BQ111" s="255"/>
      <c r="BR111" s="255"/>
      <c r="BS111" s="255"/>
      <c r="BT111" s="255"/>
      <c r="BU111" s="255"/>
      <c r="BV111" s="255"/>
      <c r="BW111" s="255"/>
      <c r="BX111" s="255"/>
      <c r="BY111" s="255"/>
      <c r="BZ111" s="255"/>
      <c r="CA111" s="255"/>
      <c r="CB111" s="255"/>
      <c r="CC111" s="255"/>
      <c r="CD111" s="255"/>
      <c r="CE111" s="255"/>
      <c r="CF111" s="255"/>
      <c r="CG111" s="255"/>
      <c r="CH111" s="255"/>
      <c r="CI111" s="255"/>
      <c r="CJ111" s="255"/>
      <c r="CK111" s="255"/>
      <c r="CL111" s="255"/>
      <c r="CM111" s="255"/>
      <c r="CN111" s="255"/>
      <c r="CO111" s="255"/>
      <c r="CP111" s="255"/>
      <c r="CQ111" s="255"/>
      <c r="CR111" s="255"/>
      <c r="CS111" s="255"/>
      <c r="CT111" s="255"/>
      <c r="CU111" s="255"/>
      <c r="CV111" s="255"/>
      <c r="CW111" s="255"/>
      <c r="CX111" s="255"/>
      <c r="CY111" s="255"/>
      <c r="CZ111" s="255"/>
      <c r="DA111" s="255"/>
      <c r="DB111" s="255"/>
      <c r="DC111" s="255"/>
      <c r="DD111" s="255"/>
      <c r="DE111" s="255"/>
      <c r="DF111" s="255"/>
      <c r="DG111" s="255"/>
      <c r="DH111" s="255"/>
      <c r="DI111" s="255"/>
      <c r="DJ111" s="255"/>
      <c r="DK111" s="255"/>
      <c r="DL111" s="255"/>
      <c r="DM111" s="255"/>
      <c r="DN111" s="255"/>
      <c r="DO111" s="255"/>
      <c r="DP111" s="255"/>
      <c r="DQ111" s="255"/>
      <c r="DR111" s="255"/>
      <c r="DS111" s="255"/>
      <c r="DT111" s="255"/>
      <c r="DU111" s="255"/>
      <c r="DV111" s="255"/>
      <c r="DW111" s="255"/>
      <c r="DX111" s="255"/>
      <c r="DY111" s="255"/>
      <c r="DZ111" s="255"/>
      <c r="EA111" s="255"/>
      <c r="EB111" s="255"/>
      <c r="EC111" s="255"/>
      <c r="ED111" s="255"/>
      <c r="EE111" s="255"/>
      <c r="EF111" s="255"/>
      <c r="EG111" s="255"/>
      <c r="EH111" s="255"/>
      <c r="EI111" s="255"/>
      <c r="EJ111" s="255"/>
      <c r="EK111" s="255"/>
      <c r="EL111" s="255"/>
      <c r="EM111" s="255"/>
      <c r="EN111" s="255"/>
      <c r="EO111" s="255"/>
      <c r="EP111" s="255"/>
      <c r="EQ111" s="255"/>
      <c r="ER111" s="255"/>
      <c r="ES111" s="255"/>
      <c r="ET111" s="255"/>
      <c r="EU111" s="255"/>
      <c r="EV111" s="255"/>
      <c r="EW111" s="255"/>
      <c r="EX111" s="255"/>
      <c r="EY111" s="255"/>
      <c r="EZ111" s="255"/>
      <c r="FA111" s="255"/>
      <c r="FB111" s="255"/>
      <c r="FC111" s="255"/>
      <c r="FD111" s="255"/>
      <c r="FE111" s="255"/>
      <c r="FF111" s="255"/>
      <c r="FG111" s="255"/>
      <c r="FH111" s="255"/>
      <c r="FI111" s="255"/>
      <c r="FJ111" s="255"/>
      <c r="FK111" s="255"/>
      <c r="FL111" s="255"/>
      <c r="FM111" s="255"/>
      <c r="FN111" s="255"/>
      <c r="FO111" s="255"/>
      <c r="FP111" s="255"/>
      <c r="FQ111" s="255"/>
      <c r="FR111" s="255"/>
      <c r="FS111" s="255"/>
      <c r="FT111" s="255"/>
      <c r="FU111" s="255"/>
      <c r="FV111" s="255"/>
      <c r="FW111" s="255"/>
      <c r="FX111" s="255"/>
      <c r="FY111" s="255"/>
      <c r="FZ111" s="255"/>
      <c r="GA111" s="255"/>
      <c r="GB111" s="255"/>
      <c r="GC111" s="255"/>
      <c r="GD111" s="255"/>
      <c r="GE111" s="255"/>
      <c r="GF111" s="255"/>
      <c r="GG111" s="255"/>
      <c r="GH111" s="255"/>
      <c r="GI111" s="255"/>
      <c r="GJ111" s="255"/>
      <c r="GK111" s="255"/>
      <c r="GL111" s="255"/>
      <c r="GM111" s="255"/>
      <c r="GN111" s="255"/>
      <c r="GO111" s="255"/>
      <c r="GP111" s="255"/>
      <c r="GQ111" s="255"/>
      <c r="GR111" s="255"/>
      <c r="GS111" s="255"/>
      <c r="GT111" s="255"/>
      <c r="GU111" s="255"/>
      <c r="GV111" s="255"/>
      <c r="GW111" s="255"/>
      <c r="GX111" s="255"/>
      <c r="GY111" s="255"/>
      <c r="GZ111" s="255"/>
      <c r="HA111" s="255"/>
      <c r="HB111" s="255"/>
      <c r="HC111" s="255"/>
      <c r="HD111" s="255"/>
      <c r="HE111" s="255"/>
      <c r="HF111" s="255"/>
      <c r="HG111" s="255"/>
      <c r="HH111" s="255"/>
      <c r="HI111" s="255"/>
      <c r="HJ111" s="255"/>
      <c r="HK111" s="255"/>
      <c r="HL111" s="255"/>
      <c r="HM111" s="255"/>
      <c r="HN111" s="255"/>
      <c r="HO111" s="255"/>
      <c r="HP111" s="255"/>
      <c r="HQ111" s="255"/>
      <c r="HR111" s="255"/>
      <c r="HS111" s="255"/>
      <c r="HT111" s="255"/>
      <c r="HU111" s="255"/>
      <c r="HV111" s="255"/>
      <c r="HW111" s="255"/>
      <c r="HX111" s="255"/>
      <c r="HY111" s="255"/>
      <c r="HZ111" s="255"/>
      <c r="IA111" s="255"/>
      <c r="IB111" s="255"/>
      <c r="IC111" s="255"/>
      <c r="ID111" s="255"/>
      <c r="IE111" s="255"/>
      <c r="IF111" s="255"/>
      <c r="IG111" s="255"/>
      <c r="IH111" s="255"/>
      <c r="II111" s="255"/>
      <c r="IJ111" s="255"/>
      <c r="IK111" s="255"/>
      <c r="IL111" s="255"/>
      <c r="IM111" s="255"/>
      <c r="IN111" s="255"/>
      <c r="IO111" s="255"/>
      <c r="IP111" s="255"/>
      <c r="IQ111" s="255"/>
    </row>
    <row r="112" spans="1:251" s="253" customFormat="1">
      <c r="A112" s="257" t="s">
        <v>293</v>
      </c>
      <c r="B112" s="258" t="str">
        <f t="shared" si="10"/>
        <v>PCO094</v>
      </c>
      <c r="C112" s="300" t="s">
        <v>276</v>
      </c>
      <c r="D112" s="195" t="s">
        <v>203</v>
      </c>
      <c r="E112" s="294">
        <v>8</v>
      </c>
      <c r="F112" s="376"/>
      <c r="G112" s="260">
        <f t="shared" si="11"/>
        <v>0</v>
      </c>
      <c r="H112" s="254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F112" s="255"/>
      <c r="AG112" s="255"/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  <c r="AS112" s="255"/>
      <c r="AT112" s="255"/>
      <c r="AU112" s="255"/>
      <c r="AV112" s="255"/>
      <c r="AW112" s="255"/>
      <c r="AX112" s="255"/>
      <c r="AY112" s="255"/>
      <c r="AZ112" s="255"/>
      <c r="BA112" s="255"/>
      <c r="BB112" s="255"/>
      <c r="BC112" s="255"/>
      <c r="BD112" s="255"/>
      <c r="BE112" s="255"/>
      <c r="BF112" s="255"/>
      <c r="BG112" s="255"/>
      <c r="BH112" s="255"/>
      <c r="BI112" s="255"/>
      <c r="BJ112" s="255"/>
      <c r="BK112" s="255"/>
      <c r="BL112" s="255"/>
      <c r="BM112" s="256"/>
      <c r="BN112" s="256"/>
      <c r="BO112" s="255"/>
      <c r="BP112" s="255"/>
      <c r="BQ112" s="255"/>
      <c r="BR112" s="255"/>
      <c r="BS112" s="255"/>
      <c r="BT112" s="255"/>
      <c r="BU112" s="255"/>
      <c r="BV112" s="255"/>
      <c r="BW112" s="255"/>
      <c r="BX112" s="255"/>
      <c r="BY112" s="255"/>
      <c r="BZ112" s="255"/>
      <c r="CA112" s="255"/>
      <c r="CB112" s="255"/>
      <c r="CC112" s="255"/>
      <c r="CD112" s="255"/>
      <c r="CE112" s="255"/>
      <c r="CF112" s="255"/>
      <c r="CG112" s="255"/>
      <c r="CH112" s="255"/>
      <c r="CI112" s="255"/>
      <c r="CJ112" s="255"/>
      <c r="CK112" s="255"/>
      <c r="CL112" s="255"/>
      <c r="CM112" s="255"/>
      <c r="CN112" s="255"/>
      <c r="CO112" s="255"/>
      <c r="CP112" s="255"/>
      <c r="CQ112" s="255"/>
      <c r="CR112" s="255"/>
      <c r="CS112" s="255"/>
      <c r="CT112" s="255"/>
      <c r="CU112" s="255"/>
      <c r="CV112" s="255"/>
      <c r="CW112" s="255"/>
      <c r="CX112" s="255"/>
      <c r="CY112" s="255"/>
      <c r="CZ112" s="255"/>
      <c r="DA112" s="255"/>
      <c r="DB112" s="255"/>
      <c r="DC112" s="255"/>
      <c r="DD112" s="255"/>
      <c r="DE112" s="255"/>
      <c r="DF112" s="255"/>
      <c r="DG112" s="255"/>
      <c r="DH112" s="255"/>
      <c r="DI112" s="255"/>
      <c r="DJ112" s="255"/>
      <c r="DK112" s="255"/>
      <c r="DL112" s="255"/>
      <c r="DM112" s="255"/>
      <c r="DN112" s="255"/>
      <c r="DO112" s="255"/>
      <c r="DP112" s="255"/>
      <c r="DQ112" s="255"/>
      <c r="DR112" s="255"/>
      <c r="DS112" s="255"/>
      <c r="DT112" s="255"/>
      <c r="DU112" s="255"/>
      <c r="DV112" s="255"/>
      <c r="DW112" s="255"/>
      <c r="DX112" s="255"/>
      <c r="DY112" s="255"/>
      <c r="DZ112" s="255"/>
      <c r="EA112" s="255"/>
      <c r="EB112" s="255"/>
      <c r="EC112" s="255"/>
      <c r="ED112" s="255"/>
      <c r="EE112" s="255"/>
      <c r="EF112" s="255"/>
      <c r="EG112" s="255"/>
      <c r="EH112" s="255"/>
      <c r="EI112" s="255"/>
      <c r="EJ112" s="255"/>
      <c r="EK112" s="255"/>
      <c r="EL112" s="255"/>
      <c r="EM112" s="255"/>
      <c r="EN112" s="255"/>
      <c r="EO112" s="255"/>
      <c r="EP112" s="255"/>
      <c r="EQ112" s="255"/>
      <c r="ER112" s="255"/>
      <c r="ES112" s="255"/>
      <c r="ET112" s="255"/>
      <c r="EU112" s="255"/>
      <c r="EV112" s="255"/>
      <c r="EW112" s="255"/>
      <c r="EX112" s="255"/>
      <c r="EY112" s="255"/>
      <c r="EZ112" s="255"/>
      <c r="FA112" s="255"/>
      <c r="FB112" s="255"/>
      <c r="FC112" s="255"/>
      <c r="FD112" s="255"/>
      <c r="FE112" s="255"/>
      <c r="FF112" s="255"/>
      <c r="FG112" s="255"/>
      <c r="FH112" s="255"/>
      <c r="FI112" s="255"/>
      <c r="FJ112" s="255"/>
      <c r="FK112" s="255"/>
      <c r="FL112" s="255"/>
      <c r="FM112" s="255"/>
      <c r="FN112" s="255"/>
      <c r="FO112" s="255"/>
      <c r="FP112" s="255"/>
      <c r="FQ112" s="255"/>
      <c r="FR112" s="255"/>
      <c r="FS112" s="255"/>
      <c r="FT112" s="255"/>
      <c r="FU112" s="255"/>
      <c r="FV112" s="255"/>
      <c r="FW112" s="255"/>
      <c r="FX112" s="255"/>
      <c r="FY112" s="255"/>
      <c r="FZ112" s="255"/>
      <c r="GA112" s="255"/>
      <c r="GB112" s="255"/>
      <c r="GC112" s="255"/>
      <c r="GD112" s="255"/>
      <c r="GE112" s="255"/>
      <c r="GF112" s="255"/>
      <c r="GG112" s="255"/>
      <c r="GH112" s="255"/>
      <c r="GI112" s="255"/>
      <c r="GJ112" s="255"/>
      <c r="GK112" s="255"/>
      <c r="GL112" s="255"/>
      <c r="GM112" s="255"/>
      <c r="GN112" s="255"/>
      <c r="GO112" s="255"/>
      <c r="GP112" s="255"/>
      <c r="GQ112" s="255"/>
      <c r="GR112" s="255"/>
      <c r="GS112" s="255"/>
      <c r="GT112" s="255"/>
      <c r="GU112" s="255"/>
      <c r="GV112" s="255"/>
      <c r="GW112" s="255"/>
      <c r="GX112" s="255"/>
      <c r="GY112" s="255"/>
      <c r="GZ112" s="255"/>
      <c r="HA112" s="255"/>
      <c r="HB112" s="255"/>
      <c r="HC112" s="255"/>
      <c r="HD112" s="255"/>
      <c r="HE112" s="255"/>
      <c r="HF112" s="255"/>
      <c r="HG112" s="255"/>
      <c r="HH112" s="255"/>
      <c r="HI112" s="255"/>
      <c r="HJ112" s="255"/>
      <c r="HK112" s="255"/>
      <c r="HL112" s="255"/>
      <c r="HM112" s="255"/>
      <c r="HN112" s="255"/>
      <c r="HO112" s="255"/>
      <c r="HP112" s="255"/>
      <c r="HQ112" s="255"/>
      <c r="HR112" s="255"/>
      <c r="HS112" s="255"/>
      <c r="HT112" s="255"/>
      <c r="HU112" s="255"/>
      <c r="HV112" s="255"/>
      <c r="HW112" s="255"/>
      <c r="HX112" s="255"/>
      <c r="HY112" s="255"/>
      <c r="HZ112" s="255"/>
      <c r="IA112" s="255"/>
      <c r="IB112" s="255"/>
      <c r="IC112" s="255"/>
      <c r="ID112" s="255"/>
      <c r="IE112" s="255"/>
      <c r="IF112" s="255"/>
      <c r="IG112" s="255"/>
      <c r="IH112" s="255"/>
      <c r="II112" s="255"/>
      <c r="IJ112" s="255"/>
      <c r="IK112" s="255"/>
      <c r="IL112" s="255"/>
      <c r="IM112" s="255"/>
      <c r="IN112" s="255"/>
      <c r="IO112" s="255"/>
      <c r="IP112" s="255"/>
      <c r="IQ112" s="255"/>
    </row>
    <row r="113" spans="1:251" s="253" customFormat="1">
      <c r="A113" s="257" t="s">
        <v>352</v>
      </c>
      <c r="B113" s="258" t="str">
        <f t="shared" si="10"/>
        <v>PCO095</v>
      </c>
      <c r="C113" s="300" t="s">
        <v>77</v>
      </c>
      <c r="D113" s="195" t="s">
        <v>203</v>
      </c>
      <c r="E113" s="294">
        <v>8</v>
      </c>
      <c r="F113" s="376"/>
      <c r="G113" s="260">
        <f t="shared" si="11"/>
        <v>0</v>
      </c>
      <c r="H113" s="254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F113" s="255"/>
      <c r="AG113" s="255"/>
      <c r="AH113" s="255"/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  <c r="AS113" s="255"/>
      <c r="AT113" s="255"/>
      <c r="AU113" s="255"/>
      <c r="AV113" s="255"/>
      <c r="AW113" s="255"/>
      <c r="AX113" s="255"/>
      <c r="AY113" s="255"/>
      <c r="AZ113" s="255"/>
      <c r="BA113" s="255"/>
      <c r="BB113" s="255"/>
      <c r="BC113" s="255"/>
      <c r="BD113" s="255"/>
      <c r="BE113" s="255"/>
      <c r="BF113" s="255"/>
      <c r="BG113" s="255"/>
      <c r="BH113" s="255"/>
      <c r="BI113" s="255"/>
      <c r="BJ113" s="255"/>
      <c r="BK113" s="255"/>
      <c r="BL113" s="255"/>
      <c r="BM113" s="256"/>
      <c r="BN113" s="256"/>
      <c r="BO113" s="255"/>
      <c r="BP113" s="255"/>
      <c r="BQ113" s="255"/>
      <c r="BR113" s="255"/>
      <c r="BS113" s="255"/>
      <c r="BT113" s="255"/>
      <c r="BU113" s="255"/>
      <c r="BV113" s="255"/>
      <c r="BW113" s="255"/>
      <c r="BX113" s="255"/>
      <c r="BY113" s="255"/>
      <c r="BZ113" s="255"/>
      <c r="CA113" s="255"/>
      <c r="CB113" s="255"/>
      <c r="CC113" s="255"/>
      <c r="CD113" s="255"/>
      <c r="CE113" s="255"/>
      <c r="CF113" s="255"/>
      <c r="CG113" s="255"/>
      <c r="CH113" s="255"/>
      <c r="CI113" s="255"/>
      <c r="CJ113" s="255"/>
      <c r="CK113" s="255"/>
      <c r="CL113" s="255"/>
      <c r="CM113" s="255"/>
      <c r="CN113" s="255"/>
      <c r="CO113" s="255"/>
      <c r="CP113" s="255"/>
      <c r="CQ113" s="255"/>
      <c r="CR113" s="255"/>
      <c r="CS113" s="255"/>
      <c r="CT113" s="255"/>
      <c r="CU113" s="255"/>
      <c r="CV113" s="255"/>
      <c r="CW113" s="255"/>
      <c r="CX113" s="255"/>
      <c r="CY113" s="255"/>
      <c r="CZ113" s="255"/>
      <c r="DA113" s="255"/>
      <c r="DB113" s="255"/>
      <c r="DC113" s="255"/>
      <c r="DD113" s="255"/>
      <c r="DE113" s="255"/>
      <c r="DF113" s="255"/>
      <c r="DG113" s="255"/>
      <c r="DH113" s="255"/>
      <c r="DI113" s="255"/>
      <c r="DJ113" s="255"/>
      <c r="DK113" s="255"/>
      <c r="DL113" s="255"/>
      <c r="DM113" s="255"/>
      <c r="DN113" s="255"/>
      <c r="DO113" s="255"/>
      <c r="DP113" s="255"/>
      <c r="DQ113" s="255"/>
      <c r="DR113" s="255"/>
      <c r="DS113" s="255"/>
      <c r="DT113" s="255"/>
      <c r="DU113" s="255"/>
      <c r="DV113" s="255"/>
      <c r="DW113" s="255"/>
      <c r="DX113" s="255"/>
      <c r="DY113" s="255"/>
      <c r="DZ113" s="255"/>
      <c r="EA113" s="255"/>
      <c r="EB113" s="255"/>
      <c r="EC113" s="255"/>
      <c r="ED113" s="255"/>
      <c r="EE113" s="255"/>
      <c r="EF113" s="255"/>
      <c r="EG113" s="255"/>
      <c r="EH113" s="255"/>
      <c r="EI113" s="255"/>
      <c r="EJ113" s="255"/>
      <c r="EK113" s="255"/>
      <c r="EL113" s="255"/>
      <c r="EM113" s="255"/>
      <c r="EN113" s="255"/>
      <c r="EO113" s="255"/>
      <c r="EP113" s="255"/>
      <c r="EQ113" s="255"/>
      <c r="ER113" s="255"/>
      <c r="ES113" s="255"/>
      <c r="ET113" s="255"/>
      <c r="EU113" s="255"/>
      <c r="EV113" s="255"/>
      <c r="EW113" s="255"/>
      <c r="EX113" s="255"/>
      <c r="EY113" s="255"/>
      <c r="EZ113" s="255"/>
      <c r="FA113" s="255"/>
      <c r="FB113" s="255"/>
      <c r="FC113" s="255"/>
      <c r="FD113" s="255"/>
      <c r="FE113" s="255"/>
      <c r="FF113" s="255"/>
      <c r="FG113" s="255"/>
      <c r="FH113" s="255"/>
      <c r="FI113" s="255"/>
      <c r="FJ113" s="255"/>
      <c r="FK113" s="255"/>
      <c r="FL113" s="255"/>
      <c r="FM113" s="255"/>
      <c r="FN113" s="255"/>
      <c r="FO113" s="255"/>
      <c r="FP113" s="255"/>
      <c r="FQ113" s="255"/>
      <c r="FR113" s="255"/>
      <c r="FS113" s="255"/>
      <c r="FT113" s="255"/>
      <c r="FU113" s="255"/>
      <c r="FV113" s="255"/>
      <c r="FW113" s="255"/>
      <c r="FX113" s="255"/>
      <c r="FY113" s="255"/>
      <c r="FZ113" s="255"/>
      <c r="GA113" s="255"/>
      <c r="GB113" s="255"/>
      <c r="GC113" s="255"/>
      <c r="GD113" s="255"/>
      <c r="GE113" s="255"/>
      <c r="GF113" s="255"/>
      <c r="GG113" s="255"/>
      <c r="GH113" s="255"/>
      <c r="GI113" s="255"/>
      <c r="GJ113" s="255"/>
      <c r="GK113" s="255"/>
      <c r="GL113" s="255"/>
      <c r="GM113" s="255"/>
      <c r="GN113" s="255"/>
      <c r="GO113" s="255"/>
      <c r="GP113" s="255"/>
      <c r="GQ113" s="255"/>
      <c r="GR113" s="255"/>
      <c r="GS113" s="255"/>
      <c r="GT113" s="255"/>
      <c r="GU113" s="255"/>
      <c r="GV113" s="255"/>
      <c r="GW113" s="255"/>
      <c r="GX113" s="255"/>
      <c r="GY113" s="255"/>
      <c r="GZ113" s="255"/>
      <c r="HA113" s="255"/>
      <c r="HB113" s="255"/>
      <c r="HC113" s="255"/>
      <c r="HD113" s="255"/>
      <c r="HE113" s="255"/>
      <c r="HF113" s="255"/>
      <c r="HG113" s="255"/>
      <c r="HH113" s="255"/>
      <c r="HI113" s="255"/>
      <c r="HJ113" s="255"/>
      <c r="HK113" s="255"/>
      <c r="HL113" s="255"/>
      <c r="HM113" s="255"/>
      <c r="HN113" s="255"/>
      <c r="HO113" s="255"/>
      <c r="HP113" s="255"/>
      <c r="HQ113" s="255"/>
      <c r="HR113" s="255"/>
      <c r="HS113" s="255"/>
      <c r="HT113" s="255"/>
      <c r="HU113" s="255"/>
      <c r="HV113" s="255"/>
      <c r="HW113" s="255"/>
      <c r="HX113" s="255"/>
      <c r="HY113" s="255"/>
      <c r="HZ113" s="255"/>
      <c r="IA113" s="255"/>
      <c r="IB113" s="255"/>
      <c r="IC113" s="255"/>
      <c r="ID113" s="255"/>
      <c r="IE113" s="255"/>
      <c r="IF113" s="255"/>
      <c r="IG113" s="255"/>
      <c r="IH113" s="255"/>
      <c r="II113" s="255"/>
      <c r="IJ113" s="255"/>
      <c r="IK113" s="255"/>
      <c r="IL113" s="255"/>
      <c r="IM113" s="255"/>
      <c r="IN113" s="255"/>
      <c r="IO113" s="255"/>
      <c r="IP113" s="255"/>
      <c r="IQ113" s="255"/>
    </row>
    <row r="114" spans="1:251" s="253" customFormat="1">
      <c r="A114" s="257" t="s">
        <v>353</v>
      </c>
      <c r="B114" s="258" t="str">
        <f t="shared" si="10"/>
        <v>PCO096</v>
      </c>
      <c r="C114" s="300" t="s">
        <v>235</v>
      </c>
      <c r="D114" s="195" t="s">
        <v>203</v>
      </c>
      <c r="E114" s="294">
        <v>0</v>
      </c>
      <c r="F114" s="376"/>
      <c r="G114" s="260">
        <f t="shared" si="11"/>
        <v>0</v>
      </c>
      <c r="H114" s="254"/>
      <c r="I114" s="255"/>
      <c r="J114" s="255"/>
      <c r="K114" s="255"/>
      <c r="L114" s="255"/>
      <c r="M114" s="255"/>
      <c r="N114" s="255"/>
      <c r="O114" s="255"/>
      <c r="P114" s="255"/>
      <c r="Q114" s="255"/>
      <c r="R114" s="255"/>
      <c r="S114" s="255"/>
      <c r="T114" s="255"/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F114" s="255"/>
      <c r="AG114" s="255"/>
      <c r="AH114" s="255"/>
      <c r="AI114" s="255"/>
      <c r="AJ114" s="255"/>
      <c r="AK114" s="255"/>
      <c r="AL114" s="255"/>
      <c r="AM114" s="255"/>
      <c r="AN114" s="255"/>
      <c r="AO114" s="255"/>
      <c r="AP114" s="255"/>
      <c r="AQ114" s="255"/>
      <c r="AR114" s="255"/>
      <c r="AS114" s="255"/>
      <c r="AT114" s="255"/>
      <c r="AU114" s="255"/>
      <c r="AV114" s="255"/>
      <c r="AW114" s="255"/>
      <c r="AX114" s="255"/>
      <c r="AY114" s="255"/>
      <c r="AZ114" s="255"/>
      <c r="BA114" s="255"/>
      <c r="BB114" s="255"/>
      <c r="BC114" s="255"/>
      <c r="BD114" s="255"/>
      <c r="BE114" s="255"/>
      <c r="BF114" s="255"/>
      <c r="BG114" s="255"/>
      <c r="BH114" s="255"/>
      <c r="BI114" s="255"/>
      <c r="BJ114" s="255"/>
      <c r="BK114" s="255"/>
      <c r="BL114" s="255"/>
      <c r="BM114" s="256"/>
      <c r="BN114" s="256"/>
      <c r="BO114" s="255"/>
      <c r="BP114" s="255"/>
      <c r="BQ114" s="255"/>
      <c r="BR114" s="255"/>
      <c r="BS114" s="255"/>
      <c r="BT114" s="255"/>
      <c r="BU114" s="255"/>
      <c r="BV114" s="255"/>
      <c r="BW114" s="255"/>
      <c r="BX114" s="255"/>
      <c r="BY114" s="255"/>
      <c r="BZ114" s="255"/>
      <c r="CA114" s="255"/>
      <c r="CB114" s="255"/>
      <c r="CC114" s="255"/>
      <c r="CD114" s="255"/>
      <c r="CE114" s="255"/>
      <c r="CF114" s="255"/>
      <c r="CG114" s="255"/>
      <c r="CH114" s="255"/>
      <c r="CI114" s="255"/>
      <c r="CJ114" s="255"/>
      <c r="CK114" s="255"/>
      <c r="CL114" s="255"/>
      <c r="CM114" s="255"/>
      <c r="CN114" s="255"/>
      <c r="CO114" s="255"/>
      <c r="CP114" s="255"/>
      <c r="CQ114" s="255"/>
      <c r="CR114" s="255"/>
      <c r="CS114" s="255"/>
      <c r="CT114" s="255"/>
      <c r="CU114" s="255"/>
      <c r="CV114" s="255"/>
      <c r="CW114" s="255"/>
      <c r="CX114" s="255"/>
      <c r="CY114" s="255"/>
      <c r="CZ114" s="255"/>
      <c r="DA114" s="255"/>
      <c r="DB114" s="255"/>
      <c r="DC114" s="255"/>
      <c r="DD114" s="255"/>
      <c r="DE114" s="255"/>
      <c r="DF114" s="255"/>
      <c r="DG114" s="255"/>
      <c r="DH114" s="255"/>
      <c r="DI114" s="255"/>
      <c r="DJ114" s="255"/>
      <c r="DK114" s="255"/>
      <c r="DL114" s="255"/>
      <c r="DM114" s="255"/>
      <c r="DN114" s="255"/>
      <c r="DO114" s="255"/>
      <c r="DP114" s="255"/>
      <c r="DQ114" s="255"/>
      <c r="DR114" s="255"/>
      <c r="DS114" s="255"/>
      <c r="DT114" s="255"/>
      <c r="DU114" s="255"/>
      <c r="DV114" s="255"/>
      <c r="DW114" s="255"/>
      <c r="DX114" s="255"/>
      <c r="DY114" s="255"/>
      <c r="DZ114" s="255"/>
      <c r="EA114" s="255"/>
      <c r="EB114" s="255"/>
      <c r="EC114" s="255"/>
      <c r="ED114" s="255"/>
      <c r="EE114" s="255"/>
      <c r="EF114" s="255"/>
      <c r="EG114" s="255"/>
      <c r="EH114" s="255"/>
      <c r="EI114" s="255"/>
      <c r="EJ114" s="255"/>
      <c r="EK114" s="255"/>
      <c r="EL114" s="255"/>
      <c r="EM114" s="255"/>
      <c r="EN114" s="255"/>
      <c r="EO114" s="255"/>
      <c r="EP114" s="255"/>
      <c r="EQ114" s="255"/>
      <c r="ER114" s="255"/>
      <c r="ES114" s="255"/>
      <c r="ET114" s="255"/>
      <c r="EU114" s="255"/>
      <c r="EV114" s="255"/>
      <c r="EW114" s="255"/>
      <c r="EX114" s="255"/>
      <c r="EY114" s="255"/>
      <c r="EZ114" s="255"/>
      <c r="FA114" s="255"/>
      <c r="FB114" s="255"/>
      <c r="FC114" s="255"/>
      <c r="FD114" s="255"/>
      <c r="FE114" s="255"/>
      <c r="FF114" s="255"/>
      <c r="FG114" s="255"/>
      <c r="FH114" s="255"/>
      <c r="FI114" s="255"/>
      <c r="FJ114" s="255"/>
      <c r="FK114" s="255"/>
      <c r="FL114" s="255"/>
      <c r="FM114" s="255"/>
      <c r="FN114" s="255"/>
      <c r="FO114" s="255"/>
      <c r="FP114" s="255"/>
      <c r="FQ114" s="255"/>
      <c r="FR114" s="255"/>
      <c r="FS114" s="255"/>
      <c r="FT114" s="255"/>
      <c r="FU114" s="255"/>
      <c r="FV114" s="255"/>
      <c r="FW114" s="255"/>
      <c r="FX114" s="255"/>
      <c r="FY114" s="255"/>
      <c r="FZ114" s="255"/>
      <c r="GA114" s="255"/>
      <c r="GB114" s="255"/>
      <c r="GC114" s="255"/>
      <c r="GD114" s="255"/>
      <c r="GE114" s="255"/>
      <c r="GF114" s="255"/>
      <c r="GG114" s="255"/>
      <c r="GH114" s="255"/>
      <c r="GI114" s="255"/>
      <c r="GJ114" s="255"/>
      <c r="GK114" s="255"/>
      <c r="GL114" s="255"/>
      <c r="GM114" s="255"/>
      <c r="GN114" s="255"/>
      <c r="GO114" s="255"/>
      <c r="GP114" s="255"/>
      <c r="GQ114" s="255"/>
      <c r="GR114" s="255"/>
      <c r="GS114" s="255"/>
      <c r="GT114" s="255"/>
      <c r="GU114" s="255"/>
      <c r="GV114" s="255"/>
      <c r="GW114" s="255"/>
      <c r="GX114" s="255"/>
      <c r="GY114" s="255"/>
      <c r="GZ114" s="255"/>
      <c r="HA114" s="255"/>
      <c r="HB114" s="255"/>
      <c r="HC114" s="255"/>
      <c r="HD114" s="255"/>
      <c r="HE114" s="255"/>
      <c r="HF114" s="255"/>
      <c r="HG114" s="255"/>
      <c r="HH114" s="255"/>
      <c r="HI114" s="255"/>
      <c r="HJ114" s="255"/>
      <c r="HK114" s="255"/>
      <c r="HL114" s="255"/>
      <c r="HM114" s="255"/>
      <c r="HN114" s="255"/>
      <c r="HO114" s="255"/>
      <c r="HP114" s="255"/>
      <c r="HQ114" s="255"/>
      <c r="HR114" s="255"/>
      <c r="HS114" s="255"/>
      <c r="HT114" s="255"/>
      <c r="HU114" s="255"/>
      <c r="HV114" s="255"/>
      <c r="HW114" s="255"/>
      <c r="HX114" s="255"/>
      <c r="HY114" s="255"/>
      <c r="HZ114" s="255"/>
      <c r="IA114" s="255"/>
      <c r="IB114" s="255"/>
      <c r="IC114" s="255"/>
      <c r="ID114" s="255"/>
      <c r="IE114" s="255"/>
      <c r="IF114" s="255"/>
      <c r="IG114" s="255"/>
      <c r="IH114" s="255"/>
      <c r="II114" s="255"/>
      <c r="IJ114" s="255"/>
      <c r="IK114" s="255"/>
      <c r="IL114" s="255"/>
      <c r="IM114" s="255"/>
      <c r="IN114" s="255"/>
      <c r="IO114" s="255"/>
      <c r="IP114" s="255"/>
      <c r="IQ114" s="255"/>
    </row>
    <row r="115" spans="1:251" s="253" customFormat="1">
      <c r="A115" s="257" t="s">
        <v>354</v>
      </c>
      <c r="B115" s="258" t="str">
        <f t="shared" si="10"/>
        <v>PCO097</v>
      </c>
      <c r="C115" s="300" t="s">
        <v>277</v>
      </c>
      <c r="D115" s="195" t="s">
        <v>203</v>
      </c>
      <c r="E115" s="294">
        <v>8</v>
      </c>
      <c r="F115" s="376"/>
      <c r="G115" s="260">
        <f t="shared" si="11"/>
        <v>0</v>
      </c>
      <c r="H115" s="254"/>
      <c r="I115" s="255"/>
      <c r="J115" s="255"/>
      <c r="K115" s="255"/>
      <c r="L115" s="255"/>
      <c r="M115" s="255"/>
      <c r="N115" s="255"/>
      <c r="O115" s="255"/>
      <c r="P115" s="255"/>
      <c r="Q115" s="255"/>
      <c r="R115" s="255"/>
      <c r="S115" s="255"/>
      <c r="T115" s="255"/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F115" s="255"/>
      <c r="AG115" s="255"/>
      <c r="AH115" s="255"/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5"/>
      <c r="AT115" s="255"/>
      <c r="AU115" s="255"/>
      <c r="AV115" s="255"/>
      <c r="AW115" s="255"/>
      <c r="AX115" s="255"/>
      <c r="AY115" s="255"/>
      <c r="AZ115" s="255"/>
      <c r="BA115" s="255"/>
      <c r="BB115" s="255"/>
      <c r="BC115" s="255"/>
      <c r="BD115" s="255"/>
      <c r="BE115" s="255"/>
      <c r="BF115" s="255"/>
      <c r="BG115" s="255"/>
      <c r="BH115" s="255"/>
      <c r="BI115" s="255"/>
      <c r="BJ115" s="255"/>
      <c r="BK115" s="255"/>
      <c r="BL115" s="255"/>
      <c r="BM115" s="256"/>
      <c r="BN115" s="256"/>
      <c r="BO115" s="255"/>
      <c r="BP115" s="255"/>
      <c r="BQ115" s="255"/>
      <c r="BR115" s="255"/>
      <c r="BS115" s="255"/>
      <c r="BT115" s="255"/>
      <c r="BU115" s="255"/>
      <c r="BV115" s="255"/>
      <c r="BW115" s="255"/>
      <c r="BX115" s="255"/>
      <c r="BY115" s="255"/>
      <c r="BZ115" s="255"/>
      <c r="CA115" s="255"/>
      <c r="CB115" s="255"/>
      <c r="CC115" s="255"/>
      <c r="CD115" s="255"/>
      <c r="CE115" s="255"/>
      <c r="CF115" s="255"/>
      <c r="CG115" s="255"/>
      <c r="CH115" s="255"/>
      <c r="CI115" s="255"/>
      <c r="CJ115" s="255"/>
      <c r="CK115" s="255"/>
      <c r="CL115" s="255"/>
      <c r="CM115" s="255"/>
      <c r="CN115" s="255"/>
      <c r="CO115" s="255"/>
      <c r="CP115" s="255"/>
      <c r="CQ115" s="255"/>
      <c r="CR115" s="255"/>
      <c r="CS115" s="255"/>
      <c r="CT115" s="255"/>
      <c r="CU115" s="255"/>
      <c r="CV115" s="255"/>
      <c r="CW115" s="255"/>
      <c r="CX115" s="255"/>
      <c r="CY115" s="255"/>
      <c r="CZ115" s="255"/>
      <c r="DA115" s="255"/>
      <c r="DB115" s="255"/>
      <c r="DC115" s="255"/>
      <c r="DD115" s="255"/>
      <c r="DE115" s="255"/>
      <c r="DF115" s="255"/>
      <c r="DG115" s="255"/>
      <c r="DH115" s="255"/>
      <c r="DI115" s="255"/>
      <c r="DJ115" s="255"/>
      <c r="DK115" s="255"/>
      <c r="DL115" s="255"/>
      <c r="DM115" s="255"/>
      <c r="DN115" s="255"/>
      <c r="DO115" s="255"/>
      <c r="DP115" s="255"/>
      <c r="DQ115" s="255"/>
      <c r="DR115" s="255"/>
      <c r="DS115" s="255"/>
      <c r="DT115" s="255"/>
      <c r="DU115" s="255"/>
      <c r="DV115" s="255"/>
      <c r="DW115" s="255"/>
      <c r="DX115" s="255"/>
      <c r="DY115" s="255"/>
      <c r="DZ115" s="255"/>
      <c r="EA115" s="255"/>
      <c r="EB115" s="255"/>
      <c r="EC115" s="255"/>
      <c r="ED115" s="255"/>
      <c r="EE115" s="255"/>
      <c r="EF115" s="255"/>
      <c r="EG115" s="255"/>
      <c r="EH115" s="255"/>
      <c r="EI115" s="255"/>
      <c r="EJ115" s="255"/>
      <c r="EK115" s="255"/>
      <c r="EL115" s="255"/>
      <c r="EM115" s="255"/>
      <c r="EN115" s="255"/>
      <c r="EO115" s="255"/>
      <c r="EP115" s="255"/>
      <c r="EQ115" s="255"/>
      <c r="ER115" s="255"/>
      <c r="ES115" s="255"/>
      <c r="ET115" s="255"/>
      <c r="EU115" s="255"/>
      <c r="EV115" s="255"/>
      <c r="EW115" s="255"/>
      <c r="EX115" s="255"/>
      <c r="EY115" s="255"/>
      <c r="EZ115" s="255"/>
      <c r="FA115" s="255"/>
      <c r="FB115" s="255"/>
      <c r="FC115" s="255"/>
      <c r="FD115" s="255"/>
      <c r="FE115" s="255"/>
      <c r="FF115" s="255"/>
      <c r="FG115" s="255"/>
      <c r="FH115" s="255"/>
      <c r="FI115" s="255"/>
      <c r="FJ115" s="255"/>
      <c r="FK115" s="255"/>
      <c r="FL115" s="255"/>
      <c r="FM115" s="255"/>
      <c r="FN115" s="255"/>
      <c r="FO115" s="255"/>
      <c r="FP115" s="255"/>
      <c r="FQ115" s="255"/>
      <c r="FR115" s="255"/>
      <c r="FS115" s="255"/>
      <c r="FT115" s="255"/>
      <c r="FU115" s="255"/>
      <c r="FV115" s="255"/>
      <c r="FW115" s="255"/>
      <c r="FX115" s="255"/>
      <c r="FY115" s="255"/>
      <c r="FZ115" s="255"/>
      <c r="GA115" s="255"/>
      <c r="GB115" s="255"/>
      <c r="GC115" s="255"/>
      <c r="GD115" s="255"/>
      <c r="GE115" s="255"/>
      <c r="GF115" s="255"/>
      <c r="GG115" s="255"/>
      <c r="GH115" s="255"/>
      <c r="GI115" s="255"/>
      <c r="GJ115" s="255"/>
      <c r="GK115" s="255"/>
      <c r="GL115" s="255"/>
      <c r="GM115" s="255"/>
      <c r="GN115" s="255"/>
      <c r="GO115" s="255"/>
      <c r="GP115" s="255"/>
      <c r="GQ115" s="255"/>
      <c r="GR115" s="255"/>
      <c r="GS115" s="255"/>
      <c r="GT115" s="255"/>
      <c r="GU115" s="255"/>
      <c r="GV115" s="255"/>
      <c r="GW115" s="255"/>
      <c r="GX115" s="255"/>
      <c r="GY115" s="255"/>
      <c r="GZ115" s="255"/>
      <c r="HA115" s="255"/>
      <c r="HB115" s="255"/>
      <c r="HC115" s="255"/>
      <c r="HD115" s="255"/>
      <c r="HE115" s="255"/>
      <c r="HF115" s="255"/>
      <c r="HG115" s="255"/>
      <c r="HH115" s="255"/>
      <c r="HI115" s="255"/>
      <c r="HJ115" s="255"/>
      <c r="HK115" s="255"/>
      <c r="HL115" s="255"/>
      <c r="HM115" s="255"/>
      <c r="HN115" s="255"/>
      <c r="HO115" s="255"/>
      <c r="HP115" s="255"/>
      <c r="HQ115" s="255"/>
      <c r="HR115" s="255"/>
      <c r="HS115" s="255"/>
      <c r="HT115" s="255"/>
      <c r="HU115" s="255"/>
      <c r="HV115" s="255"/>
      <c r="HW115" s="255"/>
      <c r="HX115" s="255"/>
      <c r="HY115" s="255"/>
      <c r="HZ115" s="255"/>
      <c r="IA115" s="255"/>
      <c r="IB115" s="255"/>
      <c r="IC115" s="255"/>
      <c r="ID115" s="255"/>
      <c r="IE115" s="255"/>
      <c r="IF115" s="255"/>
      <c r="IG115" s="255"/>
      <c r="IH115" s="255"/>
      <c r="II115" s="255"/>
      <c r="IJ115" s="255"/>
      <c r="IK115" s="255"/>
      <c r="IL115" s="255"/>
      <c r="IM115" s="255"/>
      <c r="IN115" s="255"/>
      <c r="IO115" s="255"/>
      <c r="IP115" s="255"/>
      <c r="IQ115" s="255"/>
    </row>
    <row r="116" spans="1:251" s="253" customFormat="1">
      <c r="A116" s="257" t="s">
        <v>355</v>
      </c>
      <c r="B116" s="258" t="str">
        <f t="shared" si="10"/>
        <v>PCO098</v>
      </c>
      <c r="C116" s="300" t="s">
        <v>80</v>
      </c>
      <c r="D116" s="195" t="s">
        <v>203</v>
      </c>
      <c r="E116" s="294">
        <v>8</v>
      </c>
      <c r="F116" s="376"/>
      <c r="G116" s="260">
        <f t="shared" si="11"/>
        <v>0</v>
      </c>
      <c r="H116" s="254"/>
      <c r="I116" s="255"/>
      <c r="J116" s="255"/>
      <c r="K116" s="255"/>
      <c r="L116" s="255"/>
      <c r="M116" s="255"/>
      <c r="N116" s="255"/>
      <c r="O116" s="255"/>
      <c r="P116" s="255"/>
      <c r="Q116" s="255"/>
      <c r="R116" s="255"/>
      <c r="S116" s="255"/>
      <c r="T116" s="255"/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F116" s="255"/>
      <c r="AG116" s="255"/>
      <c r="AH116" s="255"/>
      <c r="AI116" s="255"/>
      <c r="AJ116" s="255"/>
      <c r="AK116" s="255"/>
      <c r="AL116" s="255"/>
      <c r="AM116" s="255"/>
      <c r="AN116" s="255"/>
      <c r="AO116" s="255"/>
      <c r="AP116" s="255"/>
      <c r="AQ116" s="255"/>
      <c r="AR116" s="255"/>
      <c r="AS116" s="255"/>
      <c r="AT116" s="255"/>
      <c r="AU116" s="255"/>
      <c r="AV116" s="255"/>
      <c r="AW116" s="255"/>
      <c r="AX116" s="255"/>
      <c r="AY116" s="255"/>
      <c r="AZ116" s="255"/>
      <c r="BA116" s="255"/>
      <c r="BB116" s="255"/>
      <c r="BC116" s="255"/>
      <c r="BD116" s="255"/>
      <c r="BE116" s="255"/>
      <c r="BF116" s="255"/>
      <c r="BG116" s="255"/>
      <c r="BH116" s="255"/>
      <c r="BI116" s="255"/>
      <c r="BJ116" s="255"/>
      <c r="BK116" s="255"/>
      <c r="BL116" s="255"/>
      <c r="BM116" s="256"/>
      <c r="BN116" s="256"/>
      <c r="BO116" s="255"/>
      <c r="BP116" s="255"/>
      <c r="BQ116" s="255"/>
      <c r="BR116" s="255"/>
      <c r="BS116" s="255"/>
      <c r="BT116" s="255"/>
      <c r="BU116" s="255"/>
      <c r="BV116" s="255"/>
      <c r="BW116" s="255"/>
      <c r="BX116" s="255"/>
      <c r="BY116" s="255"/>
      <c r="BZ116" s="255"/>
      <c r="CA116" s="255"/>
      <c r="CB116" s="255"/>
      <c r="CC116" s="255"/>
      <c r="CD116" s="255"/>
      <c r="CE116" s="255"/>
      <c r="CF116" s="255"/>
      <c r="CG116" s="255"/>
      <c r="CH116" s="255"/>
      <c r="CI116" s="255"/>
      <c r="CJ116" s="255"/>
      <c r="CK116" s="255"/>
      <c r="CL116" s="255"/>
      <c r="CM116" s="255"/>
      <c r="CN116" s="255"/>
      <c r="CO116" s="255"/>
      <c r="CP116" s="255"/>
      <c r="CQ116" s="255"/>
      <c r="CR116" s="255"/>
      <c r="CS116" s="255"/>
      <c r="CT116" s="255"/>
      <c r="CU116" s="255"/>
      <c r="CV116" s="255"/>
      <c r="CW116" s="255"/>
      <c r="CX116" s="255"/>
      <c r="CY116" s="255"/>
      <c r="CZ116" s="255"/>
      <c r="DA116" s="255"/>
      <c r="DB116" s="255"/>
      <c r="DC116" s="255"/>
      <c r="DD116" s="255"/>
      <c r="DE116" s="255"/>
      <c r="DF116" s="255"/>
      <c r="DG116" s="255"/>
      <c r="DH116" s="255"/>
      <c r="DI116" s="255"/>
      <c r="DJ116" s="255"/>
      <c r="DK116" s="255"/>
      <c r="DL116" s="255"/>
      <c r="DM116" s="255"/>
      <c r="DN116" s="255"/>
      <c r="DO116" s="255"/>
      <c r="DP116" s="255"/>
      <c r="DQ116" s="255"/>
      <c r="DR116" s="255"/>
      <c r="DS116" s="255"/>
      <c r="DT116" s="255"/>
      <c r="DU116" s="255"/>
      <c r="DV116" s="255"/>
      <c r="DW116" s="255"/>
      <c r="DX116" s="255"/>
      <c r="DY116" s="255"/>
      <c r="DZ116" s="255"/>
      <c r="EA116" s="255"/>
      <c r="EB116" s="255"/>
      <c r="EC116" s="255"/>
      <c r="ED116" s="255"/>
      <c r="EE116" s="255"/>
      <c r="EF116" s="255"/>
      <c r="EG116" s="255"/>
      <c r="EH116" s="255"/>
      <c r="EI116" s="255"/>
      <c r="EJ116" s="255"/>
      <c r="EK116" s="255"/>
      <c r="EL116" s="255"/>
      <c r="EM116" s="255"/>
      <c r="EN116" s="255"/>
      <c r="EO116" s="255"/>
      <c r="EP116" s="255"/>
      <c r="EQ116" s="255"/>
      <c r="ER116" s="255"/>
      <c r="ES116" s="255"/>
      <c r="ET116" s="255"/>
      <c r="EU116" s="255"/>
      <c r="EV116" s="255"/>
      <c r="EW116" s="255"/>
      <c r="EX116" s="255"/>
      <c r="EY116" s="255"/>
      <c r="EZ116" s="255"/>
      <c r="FA116" s="255"/>
      <c r="FB116" s="255"/>
      <c r="FC116" s="255"/>
      <c r="FD116" s="255"/>
      <c r="FE116" s="255"/>
      <c r="FF116" s="255"/>
      <c r="FG116" s="255"/>
      <c r="FH116" s="255"/>
      <c r="FI116" s="255"/>
      <c r="FJ116" s="255"/>
      <c r="FK116" s="255"/>
      <c r="FL116" s="255"/>
      <c r="FM116" s="255"/>
      <c r="FN116" s="255"/>
      <c r="FO116" s="255"/>
      <c r="FP116" s="255"/>
      <c r="FQ116" s="255"/>
      <c r="FR116" s="255"/>
      <c r="FS116" s="255"/>
      <c r="FT116" s="255"/>
      <c r="FU116" s="255"/>
      <c r="FV116" s="255"/>
      <c r="FW116" s="255"/>
      <c r="FX116" s="255"/>
      <c r="FY116" s="255"/>
      <c r="FZ116" s="255"/>
      <c r="GA116" s="255"/>
      <c r="GB116" s="255"/>
      <c r="GC116" s="255"/>
      <c r="GD116" s="255"/>
      <c r="GE116" s="255"/>
      <c r="GF116" s="255"/>
      <c r="GG116" s="255"/>
      <c r="GH116" s="255"/>
      <c r="GI116" s="255"/>
      <c r="GJ116" s="255"/>
      <c r="GK116" s="255"/>
      <c r="GL116" s="255"/>
      <c r="GM116" s="255"/>
      <c r="GN116" s="255"/>
      <c r="GO116" s="255"/>
      <c r="GP116" s="255"/>
      <c r="GQ116" s="255"/>
      <c r="GR116" s="255"/>
      <c r="GS116" s="255"/>
      <c r="GT116" s="255"/>
      <c r="GU116" s="255"/>
      <c r="GV116" s="255"/>
      <c r="GW116" s="255"/>
      <c r="GX116" s="255"/>
      <c r="GY116" s="255"/>
      <c r="GZ116" s="255"/>
      <c r="HA116" s="255"/>
      <c r="HB116" s="255"/>
      <c r="HC116" s="255"/>
      <c r="HD116" s="255"/>
      <c r="HE116" s="255"/>
      <c r="HF116" s="255"/>
      <c r="HG116" s="255"/>
      <c r="HH116" s="255"/>
      <c r="HI116" s="255"/>
      <c r="HJ116" s="255"/>
      <c r="HK116" s="255"/>
      <c r="HL116" s="255"/>
      <c r="HM116" s="255"/>
      <c r="HN116" s="255"/>
      <c r="HO116" s="255"/>
      <c r="HP116" s="255"/>
      <c r="HQ116" s="255"/>
      <c r="HR116" s="255"/>
      <c r="HS116" s="255"/>
      <c r="HT116" s="255"/>
      <c r="HU116" s="255"/>
      <c r="HV116" s="255"/>
      <c r="HW116" s="255"/>
      <c r="HX116" s="255"/>
      <c r="HY116" s="255"/>
      <c r="HZ116" s="255"/>
      <c r="IA116" s="255"/>
      <c r="IB116" s="255"/>
      <c r="IC116" s="255"/>
      <c r="ID116" s="255"/>
      <c r="IE116" s="255"/>
      <c r="IF116" s="255"/>
      <c r="IG116" s="255"/>
      <c r="IH116" s="255"/>
      <c r="II116" s="255"/>
      <c r="IJ116" s="255"/>
      <c r="IK116" s="255"/>
      <c r="IL116" s="255"/>
      <c r="IM116" s="255"/>
      <c r="IN116" s="255"/>
      <c r="IO116" s="255"/>
      <c r="IP116" s="255"/>
      <c r="IQ116" s="255"/>
    </row>
    <row r="117" spans="1:251" s="253" customFormat="1">
      <c r="A117" s="257" t="s">
        <v>356</v>
      </c>
      <c r="B117" s="258" t="str">
        <f t="shared" si="10"/>
        <v>PCO099</v>
      </c>
      <c r="C117" s="300" t="s">
        <v>81</v>
      </c>
      <c r="D117" s="195" t="s">
        <v>203</v>
      </c>
      <c r="E117" s="294">
        <v>8</v>
      </c>
      <c r="F117" s="376"/>
      <c r="G117" s="260">
        <f t="shared" si="11"/>
        <v>0</v>
      </c>
      <c r="H117" s="254"/>
      <c r="I117" s="255"/>
      <c r="J117" s="255"/>
      <c r="K117" s="255"/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5"/>
      <c r="AK117" s="255"/>
      <c r="AL117" s="255"/>
      <c r="AM117" s="255"/>
      <c r="AN117" s="255"/>
      <c r="AO117" s="255"/>
      <c r="AP117" s="255"/>
      <c r="AQ117" s="255"/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5"/>
      <c r="BF117" s="255"/>
      <c r="BG117" s="255"/>
      <c r="BH117" s="255"/>
      <c r="BI117" s="255"/>
      <c r="BJ117" s="255"/>
      <c r="BK117" s="255"/>
      <c r="BL117" s="255"/>
      <c r="BM117" s="256"/>
      <c r="BN117" s="256"/>
      <c r="BO117" s="255"/>
      <c r="BP117" s="255"/>
      <c r="BQ117" s="255"/>
      <c r="BR117" s="255"/>
      <c r="BS117" s="255"/>
      <c r="BT117" s="255"/>
      <c r="BU117" s="255"/>
      <c r="BV117" s="255"/>
      <c r="BW117" s="255"/>
      <c r="BX117" s="255"/>
      <c r="BY117" s="255"/>
      <c r="BZ117" s="255"/>
      <c r="CA117" s="255"/>
      <c r="CB117" s="255"/>
      <c r="CC117" s="255"/>
      <c r="CD117" s="255"/>
      <c r="CE117" s="255"/>
      <c r="CF117" s="255"/>
      <c r="CG117" s="255"/>
      <c r="CH117" s="255"/>
      <c r="CI117" s="255"/>
      <c r="CJ117" s="255"/>
      <c r="CK117" s="255"/>
      <c r="CL117" s="255"/>
      <c r="CM117" s="255"/>
      <c r="CN117" s="255"/>
      <c r="CO117" s="255"/>
      <c r="CP117" s="255"/>
      <c r="CQ117" s="255"/>
      <c r="CR117" s="255"/>
      <c r="CS117" s="255"/>
      <c r="CT117" s="255"/>
      <c r="CU117" s="255"/>
      <c r="CV117" s="255"/>
      <c r="CW117" s="255"/>
      <c r="CX117" s="255"/>
      <c r="CY117" s="255"/>
      <c r="CZ117" s="255"/>
      <c r="DA117" s="255"/>
      <c r="DB117" s="255"/>
      <c r="DC117" s="255"/>
      <c r="DD117" s="255"/>
      <c r="DE117" s="255"/>
      <c r="DF117" s="255"/>
      <c r="DG117" s="255"/>
      <c r="DH117" s="255"/>
      <c r="DI117" s="255"/>
      <c r="DJ117" s="255"/>
      <c r="DK117" s="255"/>
      <c r="DL117" s="255"/>
      <c r="DM117" s="255"/>
      <c r="DN117" s="255"/>
      <c r="DO117" s="255"/>
      <c r="DP117" s="255"/>
      <c r="DQ117" s="255"/>
      <c r="DR117" s="255"/>
      <c r="DS117" s="255"/>
      <c r="DT117" s="255"/>
      <c r="DU117" s="255"/>
      <c r="DV117" s="255"/>
      <c r="DW117" s="255"/>
      <c r="DX117" s="255"/>
      <c r="DY117" s="255"/>
      <c r="DZ117" s="255"/>
      <c r="EA117" s="255"/>
      <c r="EB117" s="255"/>
      <c r="EC117" s="255"/>
      <c r="ED117" s="255"/>
      <c r="EE117" s="255"/>
      <c r="EF117" s="255"/>
      <c r="EG117" s="255"/>
      <c r="EH117" s="255"/>
      <c r="EI117" s="255"/>
      <c r="EJ117" s="255"/>
      <c r="EK117" s="255"/>
      <c r="EL117" s="255"/>
      <c r="EM117" s="255"/>
      <c r="EN117" s="255"/>
      <c r="EO117" s="255"/>
      <c r="EP117" s="255"/>
      <c r="EQ117" s="255"/>
      <c r="ER117" s="255"/>
      <c r="ES117" s="255"/>
      <c r="ET117" s="255"/>
      <c r="EU117" s="255"/>
      <c r="EV117" s="255"/>
      <c r="EW117" s="255"/>
      <c r="EX117" s="255"/>
      <c r="EY117" s="255"/>
      <c r="EZ117" s="255"/>
      <c r="FA117" s="255"/>
      <c r="FB117" s="255"/>
      <c r="FC117" s="255"/>
      <c r="FD117" s="255"/>
      <c r="FE117" s="255"/>
      <c r="FF117" s="255"/>
      <c r="FG117" s="255"/>
      <c r="FH117" s="255"/>
      <c r="FI117" s="255"/>
      <c r="FJ117" s="255"/>
      <c r="FK117" s="255"/>
      <c r="FL117" s="255"/>
      <c r="FM117" s="255"/>
      <c r="FN117" s="255"/>
      <c r="FO117" s="255"/>
      <c r="FP117" s="255"/>
      <c r="FQ117" s="255"/>
      <c r="FR117" s="255"/>
      <c r="FS117" s="255"/>
      <c r="FT117" s="255"/>
      <c r="FU117" s="255"/>
      <c r="FV117" s="255"/>
      <c r="FW117" s="255"/>
      <c r="FX117" s="255"/>
      <c r="FY117" s="255"/>
      <c r="FZ117" s="255"/>
      <c r="GA117" s="255"/>
      <c r="GB117" s="255"/>
      <c r="GC117" s="255"/>
      <c r="GD117" s="255"/>
      <c r="GE117" s="255"/>
      <c r="GF117" s="255"/>
      <c r="GG117" s="255"/>
      <c r="GH117" s="255"/>
      <c r="GI117" s="255"/>
      <c r="GJ117" s="255"/>
      <c r="GK117" s="255"/>
      <c r="GL117" s="255"/>
      <c r="GM117" s="255"/>
      <c r="GN117" s="255"/>
      <c r="GO117" s="255"/>
      <c r="GP117" s="255"/>
      <c r="GQ117" s="255"/>
      <c r="GR117" s="255"/>
      <c r="GS117" s="255"/>
      <c r="GT117" s="255"/>
      <c r="GU117" s="255"/>
      <c r="GV117" s="255"/>
      <c r="GW117" s="255"/>
      <c r="GX117" s="255"/>
      <c r="GY117" s="255"/>
      <c r="GZ117" s="255"/>
      <c r="HA117" s="255"/>
      <c r="HB117" s="255"/>
      <c r="HC117" s="255"/>
      <c r="HD117" s="255"/>
      <c r="HE117" s="255"/>
      <c r="HF117" s="255"/>
      <c r="HG117" s="255"/>
      <c r="HH117" s="255"/>
      <c r="HI117" s="255"/>
      <c r="HJ117" s="255"/>
      <c r="HK117" s="255"/>
      <c r="HL117" s="255"/>
      <c r="HM117" s="255"/>
      <c r="HN117" s="255"/>
      <c r="HO117" s="255"/>
      <c r="HP117" s="255"/>
      <c r="HQ117" s="255"/>
      <c r="HR117" s="255"/>
      <c r="HS117" s="255"/>
      <c r="HT117" s="255"/>
      <c r="HU117" s="255"/>
      <c r="HV117" s="255"/>
      <c r="HW117" s="255"/>
      <c r="HX117" s="255"/>
      <c r="HY117" s="255"/>
      <c r="HZ117" s="255"/>
      <c r="IA117" s="255"/>
      <c r="IB117" s="255"/>
      <c r="IC117" s="255"/>
      <c r="ID117" s="255"/>
      <c r="IE117" s="255"/>
      <c r="IF117" s="255"/>
      <c r="IG117" s="255"/>
      <c r="IH117" s="255"/>
      <c r="II117" s="255"/>
      <c r="IJ117" s="255"/>
      <c r="IK117" s="255"/>
      <c r="IL117" s="255"/>
      <c r="IM117" s="255"/>
      <c r="IN117" s="255"/>
      <c r="IO117" s="255"/>
      <c r="IP117" s="255"/>
      <c r="IQ117" s="255"/>
    </row>
    <row r="118" spans="1:251" s="253" customFormat="1" ht="13.5" thickBot="1">
      <c r="A118" s="257" t="s">
        <v>357</v>
      </c>
      <c r="B118" s="258" t="str">
        <f t="shared" si="10"/>
        <v>PCO100</v>
      </c>
      <c r="C118" s="300" t="s">
        <v>82</v>
      </c>
      <c r="D118" s="195" t="s">
        <v>203</v>
      </c>
      <c r="E118" s="294">
        <v>8</v>
      </c>
      <c r="F118" s="376"/>
      <c r="G118" s="260">
        <f t="shared" si="11"/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08" customFormat="1" ht="16.5" thickBot="1">
      <c r="A119" s="336" t="s">
        <v>107</v>
      </c>
      <c r="B119" s="193"/>
      <c r="C119" s="166"/>
      <c r="D119" s="167"/>
      <c r="E119" s="337"/>
      <c r="F119" s="180"/>
      <c r="G119" s="181">
        <f>SUM(G11:G118)</f>
        <v>0</v>
      </c>
      <c r="H119" s="293"/>
    </row>
    <row r="120" spans="1:251" s="208" customFormat="1" ht="15.75">
      <c r="A120" s="291"/>
      <c r="B120" s="279"/>
      <c r="C120" s="280"/>
      <c r="D120" s="281"/>
      <c r="E120" s="292"/>
      <c r="F120" s="283"/>
      <c r="G120" s="284"/>
      <c r="H120" s="293"/>
    </row>
    <row r="121" spans="1:251" s="208" customFormat="1" ht="25.5">
      <c r="A121" s="291"/>
      <c r="B121" s="277" t="s">
        <v>236</v>
      </c>
      <c r="C121" s="398" t="s">
        <v>427</v>
      </c>
      <c r="D121" s="281"/>
      <c r="E121" s="292"/>
      <c r="F121" s="283"/>
      <c r="G121" s="284"/>
      <c r="H121" s="293"/>
    </row>
    <row r="122" spans="1:251" s="208" customFormat="1">
      <c r="A122" s="338"/>
      <c r="B122" s="339"/>
      <c r="E122" s="340"/>
      <c r="F122" s="341"/>
      <c r="G122" s="341"/>
      <c r="H122" s="293"/>
    </row>
    <row r="123" spans="1:251" s="208" customFormat="1">
      <c r="A123" s="174" t="s">
        <v>85</v>
      </c>
      <c r="B123" s="342"/>
      <c r="C123" s="343"/>
      <c r="D123" s="343"/>
      <c r="E123" s="344"/>
      <c r="F123" s="345"/>
      <c r="G123" s="345"/>
      <c r="H123" s="293"/>
    </row>
    <row r="124" spans="1:251" s="208" customFormat="1">
      <c r="A124" s="175" t="s">
        <v>86</v>
      </c>
      <c r="B124" s="342"/>
      <c r="C124" s="343"/>
      <c r="D124" s="343"/>
      <c r="E124" s="344"/>
      <c r="F124" s="345"/>
      <c r="G124" s="345"/>
      <c r="H124" s="293"/>
    </row>
    <row r="125" spans="1:251" s="208" customFormat="1">
      <c r="A125" s="175" t="s">
        <v>87</v>
      </c>
      <c r="B125" s="342"/>
      <c r="C125" s="343"/>
      <c r="D125" s="343"/>
      <c r="E125" s="344"/>
      <c r="F125" s="345"/>
      <c r="G125" s="345"/>
      <c r="H125" s="293"/>
    </row>
    <row r="126" spans="1:251" s="208" customFormat="1">
      <c r="A126" s="176" t="s">
        <v>88</v>
      </c>
      <c r="B126" s="342"/>
      <c r="C126" s="343"/>
      <c r="D126" s="343"/>
      <c r="E126" s="344"/>
      <c r="F126" s="345"/>
      <c r="G126" s="345"/>
      <c r="H126" s="293"/>
    </row>
    <row r="127" spans="1:251" s="208" customFormat="1">
      <c r="A127" s="177" t="s">
        <v>89</v>
      </c>
      <c r="B127" s="342"/>
      <c r="C127" s="343"/>
      <c r="D127" s="343"/>
      <c r="E127" s="344"/>
      <c r="F127" s="345"/>
      <c r="G127" s="345"/>
      <c r="H127" s="293"/>
    </row>
    <row r="128" spans="1:251" s="208" customFormat="1">
      <c r="A128" s="177" t="s">
        <v>90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7" t="s">
        <v>91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7" t="s">
        <v>92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7" t="s">
        <v>93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7" t="s">
        <v>94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178" t="s">
        <v>95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8" t="s">
        <v>96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8" t="s">
        <v>97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8" t="s">
        <v>98</v>
      </c>
      <c r="B136" s="342"/>
      <c r="C136" s="343"/>
      <c r="D136" s="343"/>
      <c r="E136" s="344"/>
      <c r="F136" s="345"/>
      <c r="G136" s="345"/>
      <c r="H136" s="293"/>
    </row>
    <row r="137" spans="1:8" s="208" customFormat="1">
      <c r="A137" s="175" t="s">
        <v>99</v>
      </c>
      <c r="B137" s="342"/>
      <c r="C137" s="343"/>
      <c r="D137" s="343"/>
      <c r="E137" s="344"/>
      <c r="F137" s="345"/>
      <c r="G137" s="345"/>
      <c r="H137" s="293"/>
    </row>
    <row r="138" spans="1:8" s="208" customFormat="1">
      <c r="A138" s="175" t="s">
        <v>100</v>
      </c>
      <c r="B138" s="342"/>
      <c r="C138" s="343"/>
      <c r="D138" s="343"/>
      <c r="E138" s="344"/>
      <c r="F138" s="345"/>
      <c r="G138" s="345"/>
      <c r="H138" s="293"/>
    </row>
    <row r="139" spans="1:8" s="208" customFormat="1">
      <c r="A139" s="175" t="s">
        <v>101</v>
      </c>
      <c r="B139" s="342"/>
      <c r="C139" s="343"/>
      <c r="D139" s="343"/>
      <c r="E139" s="344"/>
      <c r="F139" s="345"/>
      <c r="G139" s="345"/>
      <c r="H139" s="293"/>
    </row>
    <row r="140" spans="1:8" s="208" customFormat="1">
      <c r="A140" s="175" t="s">
        <v>102</v>
      </c>
      <c r="B140" s="342"/>
      <c r="C140" s="343"/>
      <c r="D140" s="343"/>
      <c r="E140" s="344"/>
      <c r="F140" s="345"/>
      <c r="G140" s="345"/>
      <c r="H140" s="293"/>
    </row>
    <row r="141" spans="1:8" s="208" customFormat="1">
      <c r="A141" s="175" t="s">
        <v>103</v>
      </c>
      <c r="B141" s="342"/>
      <c r="C141" s="343"/>
      <c r="D141" s="343"/>
      <c r="E141" s="344"/>
      <c r="F141" s="345"/>
      <c r="G141" s="345"/>
      <c r="H141" s="293"/>
    </row>
    <row r="142" spans="1:8" s="208" customFormat="1">
      <c r="A142" s="175" t="s">
        <v>104</v>
      </c>
      <c r="B142" s="342"/>
      <c r="C142" s="343"/>
      <c r="D142" s="343"/>
      <c r="E142" s="344"/>
      <c r="F142" s="345"/>
      <c r="G142" s="345"/>
      <c r="H142" s="293"/>
    </row>
    <row r="143" spans="1:8" s="208" customFormat="1">
      <c r="A143" s="216" t="s">
        <v>110</v>
      </c>
      <c r="B143" s="342"/>
      <c r="C143" s="343"/>
      <c r="D143" s="343"/>
      <c r="E143" s="344"/>
      <c r="F143" s="345"/>
      <c r="G143" s="345"/>
      <c r="H143" s="293"/>
    </row>
    <row r="144" spans="1:8" s="208" customFormat="1">
      <c r="A144" s="179" t="s">
        <v>105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7" t="s">
        <v>111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7" t="s">
        <v>106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346"/>
      <c r="B147" s="342"/>
      <c r="C147" s="343"/>
      <c r="D147" s="343"/>
      <c r="E147" s="344"/>
      <c r="F147" s="345"/>
      <c r="G147" s="345"/>
      <c r="H147" s="293"/>
    </row>
    <row r="148" spans="1:8" s="253" customFormat="1">
      <c r="A148" s="264"/>
      <c r="B148" s="265"/>
      <c r="E148" s="266"/>
      <c r="F148" s="267"/>
      <c r="G148" s="267"/>
      <c r="H148" s="224"/>
    </row>
    <row r="149" spans="1:8" s="253" customFormat="1">
      <c r="A149" s="264"/>
      <c r="B149" s="265"/>
      <c r="E149" s="266"/>
      <c r="F149" s="267"/>
      <c r="G149" s="267"/>
      <c r="H149" s="224"/>
    </row>
    <row r="150" spans="1:8" s="253" customFormat="1">
      <c r="A150" s="264"/>
      <c r="B150" s="265"/>
      <c r="E150" s="266"/>
      <c r="F150" s="267"/>
      <c r="G150" s="267"/>
      <c r="H150" s="224"/>
    </row>
    <row r="151" spans="1:8" s="253" customFormat="1">
      <c r="A151" s="264"/>
      <c r="B151" s="265"/>
      <c r="E151" s="266"/>
      <c r="F151" s="267"/>
      <c r="G151" s="267"/>
      <c r="H151" s="224"/>
    </row>
  </sheetData>
  <sheetProtection password="CCE1" sheet="1" objects="1" scenarios="1"/>
  <protectedRanges>
    <protectedRange sqref="F12:F118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7" orientation="landscape" useFirstPageNumber="1" r:id="rId1"/>
  <headerFooter>
    <oddFooter>&amp;LCenová soustava ÚRS&amp;RStrana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Q137"/>
  <sheetViews>
    <sheetView view="pageBreakPreview" zoomScaleSheetLayoutView="100" workbookViewId="0">
      <selection activeCell="C24" sqref="C24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1" t="s">
        <v>642</v>
      </c>
      <c r="B1" s="551"/>
      <c r="C1" s="551"/>
      <c r="D1" s="551"/>
      <c r="E1" s="551"/>
      <c r="F1" s="551"/>
      <c r="G1" s="551"/>
    </row>
    <row r="2" spans="1:251" ht="14.25" customHeight="1" thickBot="1">
      <c r="A2" s="226"/>
      <c r="B2" s="496"/>
      <c r="C2" s="497"/>
      <c r="D2" s="497"/>
      <c r="E2" s="229"/>
      <c r="F2" s="230"/>
      <c r="G2" s="230"/>
    </row>
    <row r="3" spans="1:251" ht="13.5" thickTop="1">
      <c r="A3" s="566" t="s">
        <v>46</v>
      </c>
      <c r="B3" s="567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68" t="s">
        <v>48</v>
      </c>
      <c r="B4" s="569"/>
      <c r="C4" s="152" t="str">
        <f>CONCATENATE(cisloobjektu," ",nazevobjektu)</f>
        <v>SO 01 STAVBA 25 METROVÉHO BAZÉNU MPS LUŽÁNKY</v>
      </c>
      <c r="D4" s="235"/>
      <c r="E4" s="570" t="str">
        <f>Rekapitulace!G2</f>
        <v>D.1.4F – ELEKTRONICKÉ KOMUNIKACE</v>
      </c>
      <c r="F4" s="571"/>
      <c r="G4" s="572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53" customFormat="1">
      <c r="A7" s="246" t="s">
        <v>68</v>
      </c>
      <c r="B7" s="247" t="s">
        <v>69</v>
      </c>
      <c r="C7" s="248" t="s">
        <v>279</v>
      </c>
      <c r="D7" s="249"/>
      <c r="E7" s="250"/>
      <c r="F7" s="251"/>
      <c r="G7" s="252"/>
      <c r="H7" s="224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53" customFormat="1" ht="12.75" customHeight="1">
      <c r="A11" s="246"/>
      <c r="B11" s="247"/>
      <c r="C11" s="248" t="s">
        <v>211</v>
      </c>
      <c r="D11" s="249"/>
      <c r="E11" s="251"/>
      <c r="F11" s="251"/>
      <c r="G11" s="252"/>
      <c r="H11" s="254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  <c r="BI11" s="255"/>
      <c r="BJ11" s="255"/>
      <c r="BK11" s="255"/>
      <c r="BL11" s="255"/>
      <c r="BM11" s="256"/>
      <c r="BN11" s="256"/>
      <c r="BO11" s="255"/>
      <c r="BP11" s="255"/>
      <c r="BQ11" s="255"/>
      <c r="BR11" s="255"/>
      <c r="BS11" s="255"/>
      <c r="BT11" s="255"/>
      <c r="BU11" s="255"/>
      <c r="BV11" s="255"/>
      <c r="BW11" s="255"/>
      <c r="BX11" s="255"/>
      <c r="BY11" s="255"/>
      <c r="BZ11" s="255"/>
      <c r="CA11" s="255"/>
      <c r="CB11" s="255"/>
      <c r="CC11" s="255"/>
      <c r="CD11" s="255"/>
      <c r="CE11" s="255"/>
      <c r="CF11" s="255"/>
      <c r="CG11" s="255"/>
      <c r="CH11" s="255"/>
      <c r="CI11" s="255"/>
      <c r="CJ11" s="255"/>
      <c r="CK11" s="255"/>
      <c r="CL11" s="255"/>
      <c r="CM11" s="255"/>
      <c r="CN11" s="255"/>
      <c r="CO11" s="255"/>
      <c r="CP11" s="255"/>
      <c r="CQ11" s="255"/>
      <c r="CR11" s="255"/>
      <c r="CS11" s="255"/>
      <c r="CT11" s="255"/>
      <c r="CU11" s="255"/>
      <c r="CV11" s="255"/>
      <c r="CW11" s="255"/>
      <c r="CX11" s="255"/>
      <c r="CY11" s="255"/>
      <c r="CZ11" s="255"/>
      <c r="DA11" s="255"/>
      <c r="DB11" s="255"/>
      <c r="DC11" s="255"/>
      <c r="DD11" s="255"/>
      <c r="DE11" s="255"/>
      <c r="DF11" s="255"/>
      <c r="DG11" s="255"/>
      <c r="DH11" s="255"/>
      <c r="DI11" s="255"/>
      <c r="DJ11" s="255"/>
      <c r="DK11" s="255"/>
      <c r="DL11" s="255"/>
      <c r="DM11" s="255"/>
      <c r="DN11" s="255"/>
      <c r="DO11" s="255"/>
      <c r="DP11" s="255"/>
      <c r="DQ11" s="255"/>
      <c r="DR11" s="255"/>
      <c r="DS11" s="255"/>
      <c r="DT11" s="255"/>
      <c r="DU11" s="255"/>
      <c r="DV11" s="255"/>
      <c r="DW11" s="255"/>
      <c r="DX11" s="255"/>
      <c r="DY11" s="255"/>
      <c r="DZ11" s="255"/>
      <c r="EA11" s="255"/>
      <c r="EB11" s="255"/>
      <c r="EC11" s="255"/>
      <c r="ED11" s="255"/>
      <c r="EE11" s="255"/>
      <c r="EF11" s="255"/>
      <c r="EG11" s="255"/>
      <c r="EH11" s="255"/>
      <c r="EI11" s="255"/>
      <c r="EJ11" s="255"/>
      <c r="EK11" s="255"/>
      <c r="EL11" s="255"/>
      <c r="EM11" s="255"/>
      <c r="EN11" s="255"/>
      <c r="EO11" s="255"/>
      <c r="EP11" s="255"/>
      <c r="EQ11" s="255"/>
      <c r="ER11" s="255"/>
      <c r="ES11" s="255"/>
      <c r="ET11" s="255"/>
      <c r="EU11" s="255"/>
      <c r="EV11" s="255"/>
      <c r="EW11" s="255"/>
      <c r="EX11" s="255"/>
      <c r="EY11" s="255"/>
      <c r="EZ11" s="255"/>
      <c r="FA11" s="255"/>
      <c r="FB11" s="255"/>
      <c r="FC11" s="255"/>
      <c r="FD11" s="255"/>
      <c r="FE11" s="255"/>
      <c r="FF11" s="255"/>
      <c r="FG11" s="255"/>
      <c r="FH11" s="255"/>
      <c r="FI11" s="255"/>
      <c r="FJ11" s="255"/>
      <c r="FK11" s="255"/>
      <c r="FL11" s="255"/>
      <c r="FM11" s="255"/>
      <c r="FN11" s="255"/>
      <c r="FO11" s="255"/>
      <c r="FP11" s="255"/>
      <c r="FQ11" s="255"/>
      <c r="FR11" s="255"/>
      <c r="FS11" s="255"/>
      <c r="FT11" s="255"/>
      <c r="FU11" s="255"/>
      <c r="FV11" s="255"/>
      <c r="FW11" s="255"/>
      <c r="FX11" s="255"/>
      <c r="FY11" s="255"/>
      <c r="FZ11" s="255"/>
      <c r="GA11" s="255"/>
      <c r="GB11" s="255"/>
      <c r="GC11" s="255"/>
      <c r="GD11" s="255"/>
      <c r="GE11" s="255"/>
      <c r="GF11" s="255"/>
      <c r="GG11" s="255"/>
      <c r="GH11" s="255"/>
      <c r="GI11" s="255"/>
      <c r="GJ11" s="255"/>
      <c r="GK11" s="255"/>
      <c r="GL11" s="255"/>
      <c r="GM11" s="255"/>
      <c r="GN11" s="255"/>
      <c r="GO11" s="255"/>
      <c r="GP11" s="255"/>
      <c r="GQ11" s="255"/>
      <c r="GR11" s="255"/>
      <c r="GS11" s="255"/>
      <c r="GT11" s="255"/>
      <c r="GU11" s="255"/>
      <c r="GV11" s="255"/>
      <c r="GW11" s="255"/>
      <c r="GX11" s="255"/>
      <c r="GY11" s="255"/>
      <c r="GZ11" s="255"/>
      <c r="HA11" s="255"/>
      <c r="HB11" s="255"/>
      <c r="HC11" s="255"/>
      <c r="HD11" s="255"/>
      <c r="HE11" s="255"/>
      <c r="HF11" s="255"/>
      <c r="HG11" s="255"/>
      <c r="HH11" s="255"/>
      <c r="HI11" s="255"/>
      <c r="HJ11" s="255"/>
      <c r="HK11" s="255"/>
      <c r="HL11" s="255"/>
      <c r="HM11" s="255"/>
      <c r="HN11" s="255"/>
      <c r="HO11" s="255"/>
      <c r="HP11" s="255"/>
      <c r="HQ11" s="255"/>
      <c r="HR11" s="255"/>
      <c r="HS11" s="255"/>
      <c r="HT11" s="255"/>
      <c r="HU11" s="255"/>
      <c r="HV11" s="255"/>
      <c r="HW11" s="255"/>
      <c r="HX11" s="255"/>
      <c r="HY11" s="255"/>
      <c r="HZ11" s="255"/>
      <c r="IA11" s="255"/>
      <c r="IB11" s="255"/>
      <c r="IC11" s="255"/>
      <c r="ID11" s="255"/>
      <c r="IE11" s="255"/>
      <c r="IF11" s="255"/>
      <c r="IG11" s="255"/>
      <c r="IH11" s="255"/>
      <c r="II11" s="255"/>
      <c r="IJ11" s="255"/>
      <c r="IK11" s="255"/>
      <c r="IL11" s="255"/>
      <c r="IM11" s="255"/>
      <c r="IN11" s="255"/>
      <c r="IO11" s="255"/>
      <c r="IP11" s="255"/>
      <c r="IQ11" s="255"/>
    </row>
    <row r="12" spans="1:251" s="488" customFormat="1" ht="22.5">
      <c r="A12" s="483" t="s">
        <v>112</v>
      </c>
      <c r="B12" s="484" t="str">
        <f>CONCATENATE("PC",A12)</f>
        <v>PC001</v>
      </c>
      <c r="C12" s="485" t="s">
        <v>280</v>
      </c>
      <c r="D12" s="426" t="s">
        <v>628</v>
      </c>
      <c r="E12" s="294">
        <v>1</v>
      </c>
      <c r="F12" s="376"/>
      <c r="G12" s="486">
        <f>E12*F12</f>
        <v>0</v>
      </c>
      <c r="H12" s="487"/>
    </row>
    <row r="13" spans="1:251" s="488" customFormat="1" ht="12.75" customHeight="1">
      <c r="A13" s="483"/>
      <c r="B13" s="484"/>
      <c r="C13" s="489" t="s">
        <v>245</v>
      </c>
      <c r="D13" s="426"/>
      <c r="E13" s="294"/>
      <c r="F13" s="376"/>
      <c r="G13" s="486"/>
      <c r="H13" s="487"/>
    </row>
    <row r="14" spans="1:251" s="488" customFormat="1" ht="12.75" customHeight="1">
      <c r="A14" s="483" t="s">
        <v>113</v>
      </c>
      <c r="B14" s="484" t="str">
        <f>CONCATENATE("PC",A14)</f>
        <v>PC002</v>
      </c>
      <c r="C14" s="485" t="s">
        <v>246</v>
      </c>
      <c r="D14" s="426" t="s">
        <v>628</v>
      </c>
      <c r="E14" s="294">
        <v>1</v>
      </c>
      <c r="F14" s="376"/>
      <c r="G14" s="486">
        <f t="shared" ref="G14:G25" si="0">E14*F14</f>
        <v>0</v>
      </c>
      <c r="H14" s="487"/>
    </row>
    <row r="15" spans="1:251" s="488" customFormat="1" ht="12.75" customHeight="1">
      <c r="A15" s="483" t="s">
        <v>114</v>
      </c>
      <c r="B15" s="484" t="str">
        <f>CONCATENATE("PC",A15)</f>
        <v>PC003</v>
      </c>
      <c r="C15" s="485" t="s">
        <v>283</v>
      </c>
      <c r="D15" s="426" t="s">
        <v>628</v>
      </c>
      <c r="E15" s="294">
        <v>1</v>
      </c>
      <c r="F15" s="376"/>
      <c r="G15" s="486">
        <f t="shared" si="0"/>
        <v>0</v>
      </c>
      <c r="H15" s="487"/>
    </row>
    <row r="16" spans="1:251" s="488" customFormat="1" ht="12.75" customHeight="1">
      <c r="A16" s="483" t="s">
        <v>115</v>
      </c>
      <c r="B16" s="484" t="str">
        <f>CONCATENATE("PC",A16)</f>
        <v>PC004</v>
      </c>
      <c r="C16" s="485" t="s">
        <v>247</v>
      </c>
      <c r="D16" s="426" t="s">
        <v>628</v>
      </c>
      <c r="E16" s="294">
        <v>1</v>
      </c>
      <c r="F16" s="376"/>
      <c r="G16" s="486">
        <f t="shared" si="0"/>
        <v>0</v>
      </c>
      <c r="H16" s="487"/>
    </row>
    <row r="17" spans="1:251" s="488" customFormat="1" ht="12.75" customHeight="1">
      <c r="A17" s="483" t="s">
        <v>116</v>
      </c>
      <c r="B17" s="484" t="str">
        <f>CONCATENATE("PC",A17)</f>
        <v>PC005</v>
      </c>
      <c r="C17" s="485" t="s">
        <v>248</v>
      </c>
      <c r="D17" s="426" t="s">
        <v>628</v>
      </c>
      <c r="E17" s="294">
        <v>1</v>
      </c>
      <c r="F17" s="376"/>
      <c r="G17" s="486">
        <f t="shared" si="0"/>
        <v>0</v>
      </c>
      <c r="H17" s="487"/>
    </row>
    <row r="18" spans="1:251" s="488" customFormat="1" ht="12.75" customHeight="1">
      <c r="A18" s="483"/>
      <c r="B18" s="484"/>
      <c r="C18" s="489" t="s">
        <v>249</v>
      </c>
      <c r="D18" s="426"/>
      <c r="E18" s="294"/>
      <c r="F18" s="376"/>
      <c r="G18" s="486">
        <f t="shared" si="0"/>
        <v>0</v>
      </c>
      <c r="H18" s="487"/>
    </row>
    <row r="19" spans="1:251" s="488" customFormat="1" ht="12.75" customHeight="1">
      <c r="A19" s="483" t="s">
        <v>117</v>
      </c>
      <c r="B19" s="484" t="str">
        <f>CONCATENATE("PC",A19)</f>
        <v>PC006</v>
      </c>
      <c r="C19" s="485" t="s">
        <v>250</v>
      </c>
      <c r="D19" s="426" t="s">
        <v>628</v>
      </c>
      <c r="E19" s="294">
        <v>5</v>
      </c>
      <c r="F19" s="376"/>
      <c r="G19" s="486">
        <f t="shared" si="0"/>
        <v>0</v>
      </c>
      <c r="H19" s="487"/>
    </row>
    <row r="20" spans="1:251" s="488" customFormat="1" ht="12.75" customHeight="1">
      <c r="A20" s="483" t="s">
        <v>118</v>
      </c>
      <c r="B20" s="484" t="str">
        <f>CONCATENATE("PC",A20)</f>
        <v>PC007</v>
      </c>
      <c r="C20" s="485" t="s">
        <v>251</v>
      </c>
      <c r="D20" s="426" t="s">
        <v>628</v>
      </c>
      <c r="E20" s="294">
        <v>5</v>
      </c>
      <c r="F20" s="376"/>
      <c r="G20" s="486">
        <f t="shared" si="0"/>
        <v>0</v>
      </c>
      <c r="H20" s="487"/>
    </row>
    <row r="21" spans="1:251" s="488" customFormat="1" ht="12.75" customHeight="1">
      <c r="A21" s="483" t="s">
        <v>119</v>
      </c>
      <c r="B21" s="484" t="str">
        <f>CONCATENATE("PC",A21)</f>
        <v>PC008</v>
      </c>
      <c r="C21" s="485" t="s">
        <v>252</v>
      </c>
      <c r="D21" s="426" t="s">
        <v>628</v>
      </c>
      <c r="E21" s="294">
        <v>0</v>
      </c>
      <c r="F21" s="376"/>
      <c r="G21" s="486">
        <f t="shared" si="0"/>
        <v>0</v>
      </c>
      <c r="H21" s="487"/>
    </row>
    <row r="22" spans="1:251" s="488" customFormat="1" ht="12.75" customHeight="1">
      <c r="A22" s="483" t="s">
        <v>120</v>
      </c>
      <c r="B22" s="484" t="str">
        <f>CONCATENATE("PC",A22)</f>
        <v>PC009</v>
      </c>
      <c r="C22" s="485" t="s">
        <v>253</v>
      </c>
      <c r="D22" s="426" t="s">
        <v>628</v>
      </c>
      <c r="E22" s="294">
        <v>5</v>
      </c>
      <c r="F22" s="376"/>
      <c r="G22" s="486">
        <f t="shared" si="0"/>
        <v>0</v>
      </c>
      <c r="H22" s="487"/>
    </row>
    <row r="23" spans="1:251" s="488" customFormat="1" ht="12.75" customHeight="1">
      <c r="A23" s="483"/>
      <c r="B23" s="484"/>
      <c r="C23" s="489" t="s">
        <v>254</v>
      </c>
      <c r="D23" s="426"/>
      <c r="E23" s="294"/>
      <c r="F23" s="376"/>
      <c r="G23" s="486">
        <f t="shared" si="0"/>
        <v>0</v>
      </c>
      <c r="H23" s="487"/>
    </row>
    <row r="24" spans="1:251" s="488" customFormat="1" ht="12.75" customHeight="1">
      <c r="A24" s="483" t="s">
        <v>121</v>
      </c>
      <c r="B24" s="484" t="str">
        <f>CONCATENATE("PC",A24)</f>
        <v>PC010</v>
      </c>
      <c r="C24" s="485" t="s">
        <v>255</v>
      </c>
      <c r="D24" s="426" t="s">
        <v>628</v>
      </c>
      <c r="E24" s="294">
        <v>5</v>
      </c>
      <c r="F24" s="376"/>
      <c r="G24" s="486">
        <f t="shared" si="0"/>
        <v>0</v>
      </c>
      <c r="H24" s="487"/>
    </row>
    <row r="25" spans="1:251" s="488" customFormat="1" ht="12.75" customHeight="1">
      <c r="A25" s="483" t="s">
        <v>122</v>
      </c>
      <c r="B25" s="484" t="str">
        <f>CONCATENATE("PC",A25)</f>
        <v>PC011</v>
      </c>
      <c r="C25" s="485" t="s">
        <v>256</v>
      </c>
      <c r="D25" s="426" t="s">
        <v>628</v>
      </c>
      <c r="E25" s="294">
        <v>5</v>
      </c>
      <c r="F25" s="376"/>
      <c r="G25" s="486">
        <f t="shared" si="0"/>
        <v>0</v>
      </c>
      <c r="H25" s="487"/>
    </row>
    <row r="26" spans="1:251" s="253" customFormat="1" ht="12.75" customHeight="1">
      <c r="A26" s="246"/>
      <c r="B26" s="247"/>
      <c r="C26" s="248" t="s">
        <v>212</v>
      </c>
      <c r="D26" s="249"/>
      <c r="E26" s="251"/>
      <c r="F26" s="251"/>
      <c r="G26" s="252"/>
      <c r="H26" s="254"/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5"/>
      <c r="AW26" s="255"/>
      <c r="AX26" s="255"/>
      <c r="AY26" s="255"/>
      <c r="AZ26" s="255"/>
      <c r="BA26" s="255"/>
      <c r="BB26" s="255"/>
      <c r="BC26" s="255"/>
      <c r="BD26" s="255"/>
      <c r="BE26" s="255"/>
      <c r="BF26" s="255"/>
      <c r="BG26" s="255"/>
      <c r="BH26" s="255"/>
      <c r="BI26" s="255"/>
      <c r="BJ26" s="255"/>
      <c r="BK26" s="255"/>
      <c r="BL26" s="255"/>
      <c r="BM26" s="256"/>
      <c r="BN26" s="256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5"/>
      <c r="CK26" s="255"/>
      <c r="CL26" s="255"/>
      <c r="CM26" s="255"/>
      <c r="CN26" s="255"/>
      <c r="CO26" s="255"/>
      <c r="CP26" s="255"/>
      <c r="CQ26" s="255"/>
      <c r="CR26" s="255"/>
      <c r="CS26" s="255"/>
      <c r="CT26" s="255"/>
      <c r="CU26" s="255"/>
      <c r="CV26" s="255"/>
      <c r="CW26" s="255"/>
      <c r="CX26" s="255"/>
      <c r="CY26" s="255"/>
      <c r="CZ26" s="255"/>
      <c r="DA26" s="255"/>
      <c r="DB26" s="255"/>
      <c r="DC26" s="255"/>
      <c r="DD26" s="255"/>
      <c r="DE26" s="255"/>
      <c r="DF26" s="255"/>
      <c r="DG26" s="255"/>
      <c r="DH26" s="255"/>
      <c r="DI26" s="255"/>
      <c r="DJ26" s="255"/>
      <c r="DK26" s="255"/>
      <c r="DL26" s="255"/>
      <c r="DM26" s="255"/>
      <c r="DN26" s="255"/>
      <c r="DO26" s="255"/>
      <c r="DP26" s="255"/>
      <c r="DQ26" s="255"/>
      <c r="DR26" s="255"/>
      <c r="DS26" s="255"/>
      <c r="DT26" s="255"/>
      <c r="DU26" s="255"/>
      <c r="DV26" s="255"/>
      <c r="DW26" s="255"/>
      <c r="DX26" s="255"/>
      <c r="DY26" s="255"/>
      <c r="DZ26" s="255"/>
      <c r="EA26" s="255"/>
      <c r="EB26" s="255"/>
      <c r="EC26" s="255"/>
      <c r="ED26" s="255"/>
      <c r="EE26" s="255"/>
      <c r="EF26" s="255"/>
      <c r="EG26" s="255"/>
      <c r="EH26" s="255"/>
      <c r="EI26" s="255"/>
      <c r="EJ26" s="255"/>
      <c r="EK26" s="255"/>
      <c r="EL26" s="255"/>
      <c r="EM26" s="255"/>
      <c r="EN26" s="255"/>
      <c r="EO26" s="255"/>
      <c r="EP26" s="255"/>
      <c r="EQ26" s="255"/>
      <c r="ER26" s="255"/>
      <c r="ES26" s="255"/>
      <c r="ET26" s="255"/>
      <c r="EU26" s="255"/>
      <c r="EV26" s="255"/>
      <c r="EW26" s="255"/>
      <c r="EX26" s="255"/>
      <c r="EY26" s="255"/>
      <c r="EZ26" s="255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5"/>
      <c r="FL26" s="255"/>
      <c r="FM26" s="255"/>
      <c r="FN26" s="255"/>
      <c r="FO26" s="255"/>
      <c r="FP26" s="255"/>
      <c r="FQ26" s="255"/>
      <c r="FR26" s="255"/>
      <c r="FS26" s="255"/>
      <c r="FT26" s="255"/>
      <c r="FU26" s="255"/>
      <c r="FV26" s="255"/>
      <c r="FW26" s="255"/>
      <c r="FX26" s="255"/>
      <c r="FY26" s="255"/>
      <c r="FZ26" s="255"/>
      <c r="GA26" s="255"/>
      <c r="GB26" s="255"/>
      <c r="GC26" s="255"/>
      <c r="GD26" s="255"/>
      <c r="GE26" s="255"/>
      <c r="GF26" s="255"/>
      <c r="GG26" s="255"/>
      <c r="GH26" s="255"/>
      <c r="GI26" s="255"/>
      <c r="GJ26" s="255"/>
      <c r="GK26" s="255"/>
      <c r="GL26" s="255"/>
      <c r="GM26" s="255"/>
      <c r="GN26" s="255"/>
      <c r="GO26" s="255"/>
      <c r="GP26" s="255"/>
      <c r="GQ26" s="255"/>
      <c r="GR26" s="255"/>
      <c r="GS26" s="255"/>
      <c r="GT26" s="255"/>
      <c r="GU26" s="255"/>
      <c r="GV26" s="255"/>
      <c r="GW26" s="255"/>
      <c r="GX26" s="255"/>
      <c r="GY26" s="255"/>
      <c r="GZ26" s="255"/>
      <c r="HA26" s="255"/>
      <c r="HB26" s="255"/>
      <c r="HC26" s="255"/>
      <c r="HD26" s="255"/>
      <c r="HE26" s="255"/>
      <c r="HF26" s="255"/>
      <c r="HG26" s="255"/>
      <c r="HH26" s="255"/>
      <c r="HI26" s="255"/>
      <c r="HJ26" s="255"/>
      <c r="HK26" s="255"/>
      <c r="HL26" s="255"/>
      <c r="HM26" s="255"/>
      <c r="HN26" s="255"/>
      <c r="HO26" s="255"/>
      <c r="HP26" s="255"/>
      <c r="HQ26" s="255"/>
      <c r="HR26" s="255"/>
      <c r="HS26" s="255"/>
      <c r="HT26" s="255"/>
      <c r="HU26" s="255"/>
      <c r="HV26" s="255"/>
      <c r="HW26" s="255"/>
      <c r="HX26" s="255"/>
      <c r="HY26" s="255"/>
      <c r="HZ26" s="255"/>
      <c r="IA26" s="255"/>
      <c r="IB26" s="255"/>
      <c r="IC26" s="255"/>
      <c r="ID26" s="255"/>
      <c r="IE26" s="255"/>
      <c r="IF26" s="255"/>
      <c r="IG26" s="255"/>
      <c r="IH26" s="255"/>
      <c r="II26" s="255"/>
      <c r="IJ26" s="255"/>
      <c r="IK26" s="255"/>
      <c r="IL26" s="255"/>
      <c r="IM26" s="255"/>
      <c r="IN26" s="255"/>
      <c r="IO26" s="255"/>
      <c r="IP26" s="255"/>
      <c r="IQ26" s="255"/>
    </row>
    <row r="27" spans="1:251" s="488" customFormat="1" ht="12.75" customHeight="1">
      <c r="A27" s="483" t="s">
        <v>123</v>
      </c>
      <c r="B27" s="484" t="str">
        <f>CONCATENATE("PCM",A27)</f>
        <v>PCM012</v>
      </c>
      <c r="C27" s="485" t="s">
        <v>281</v>
      </c>
      <c r="D27" s="426" t="s">
        <v>628</v>
      </c>
      <c r="E27" s="294">
        <v>1</v>
      </c>
      <c r="F27" s="376"/>
      <c r="G27" s="486">
        <f>E27*F27</f>
        <v>0</v>
      </c>
      <c r="H27" s="487"/>
    </row>
    <row r="28" spans="1:251" s="488" customFormat="1" ht="12.75" customHeight="1">
      <c r="A28" s="483"/>
      <c r="B28" s="484"/>
      <c r="C28" s="489" t="s">
        <v>245</v>
      </c>
      <c r="D28" s="426"/>
      <c r="E28" s="294"/>
      <c r="F28" s="376"/>
      <c r="G28" s="486"/>
      <c r="H28" s="487"/>
    </row>
    <row r="29" spans="1:251" s="488" customFormat="1" ht="12.75" customHeight="1">
      <c r="A29" s="483" t="s">
        <v>124</v>
      </c>
      <c r="B29" s="484" t="str">
        <f>CONCATENATE("PCM",A29)</f>
        <v>PCM013</v>
      </c>
      <c r="C29" s="495" t="s">
        <v>246</v>
      </c>
      <c r="D29" s="452" t="s">
        <v>628</v>
      </c>
      <c r="E29" s="453">
        <v>1</v>
      </c>
      <c r="F29" s="486"/>
      <c r="G29" s="486">
        <f t="shared" ref="G29:G40" si="1">E29*F29</f>
        <v>0</v>
      </c>
      <c r="H29" s="487"/>
    </row>
    <row r="30" spans="1:251" s="488" customFormat="1" ht="12.75" customHeight="1">
      <c r="A30" s="483" t="s">
        <v>125</v>
      </c>
      <c r="B30" s="484" t="str">
        <f>CONCATENATE("PCM",A30)</f>
        <v>PCM014</v>
      </c>
      <c r="C30" s="495" t="s">
        <v>283</v>
      </c>
      <c r="D30" s="452" t="s">
        <v>628</v>
      </c>
      <c r="E30" s="453">
        <v>1</v>
      </c>
      <c r="F30" s="486"/>
      <c r="G30" s="486">
        <f t="shared" si="1"/>
        <v>0</v>
      </c>
      <c r="H30" s="487"/>
    </row>
    <row r="31" spans="1:251" s="488" customFormat="1" ht="12.75" customHeight="1">
      <c r="A31" s="483" t="s">
        <v>126</v>
      </c>
      <c r="B31" s="484" t="str">
        <f>CONCATENATE("PCM",A31)</f>
        <v>PCM015</v>
      </c>
      <c r="C31" s="485" t="s">
        <v>247</v>
      </c>
      <c r="D31" s="426" t="s">
        <v>628</v>
      </c>
      <c r="E31" s="294">
        <v>1</v>
      </c>
      <c r="F31" s="376"/>
      <c r="G31" s="486">
        <f t="shared" si="1"/>
        <v>0</v>
      </c>
      <c r="H31" s="487"/>
    </row>
    <row r="32" spans="1:251" s="488" customFormat="1" ht="12.75" customHeight="1">
      <c r="A32" s="483" t="s">
        <v>127</v>
      </c>
      <c r="B32" s="484" t="str">
        <f>CONCATENATE("PCM",A32)</f>
        <v>PCM016</v>
      </c>
      <c r="C32" s="485" t="s">
        <v>248</v>
      </c>
      <c r="D32" s="426" t="s">
        <v>628</v>
      </c>
      <c r="E32" s="294">
        <v>1</v>
      </c>
      <c r="F32" s="376"/>
      <c r="G32" s="486">
        <f t="shared" si="1"/>
        <v>0</v>
      </c>
      <c r="H32" s="487"/>
    </row>
    <row r="33" spans="1:251" s="488" customFormat="1" ht="12.75" customHeight="1">
      <c r="A33" s="483"/>
      <c r="B33" s="484"/>
      <c r="C33" s="489" t="s">
        <v>249</v>
      </c>
      <c r="D33" s="426"/>
      <c r="E33" s="294"/>
      <c r="F33" s="376"/>
      <c r="G33" s="486">
        <f t="shared" si="1"/>
        <v>0</v>
      </c>
      <c r="H33" s="487"/>
    </row>
    <row r="34" spans="1:251" s="488" customFormat="1" ht="12.75" customHeight="1">
      <c r="A34" s="483" t="s">
        <v>128</v>
      </c>
      <c r="B34" s="484" t="str">
        <f>CONCATENATE("PCM",A34)</f>
        <v>PCM017</v>
      </c>
      <c r="C34" s="485" t="s">
        <v>250</v>
      </c>
      <c r="D34" s="426" t="s">
        <v>628</v>
      </c>
      <c r="E34" s="294">
        <v>5</v>
      </c>
      <c r="F34" s="376"/>
      <c r="G34" s="486">
        <f t="shared" si="1"/>
        <v>0</v>
      </c>
      <c r="H34" s="487"/>
    </row>
    <row r="35" spans="1:251" s="488" customFormat="1" ht="12.75" customHeight="1">
      <c r="A35" s="483" t="s">
        <v>129</v>
      </c>
      <c r="B35" s="484" t="str">
        <f>CONCATENATE("PCM",A35)</f>
        <v>PCM018</v>
      </c>
      <c r="C35" s="485" t="s">
        <v>251</v>
      </c>
      <c r="D35" s="426" t="s">
        <v>628</v>
      </c>
      <c r="E35" s="294">
        <v>5</v>
      </c>
      <c r="F35" s="376"/>
      <c r="G35" s="486">
        <f t="shared" si="1"/>
        <v>0</v>
      </c>
      <c r="H35" s="487"/>
    </row>
    <row r="36" spans="1:251" s="488" customFormat="1" ht="12.75" customHeight="1">
      <c r="A36" s="483" t="s">
        <v>130</v>
      </c>
      <c r="B36" s="484" t="str">
        <f>CONCATENATE("PCM",A36)</f>
        <v>PCM019</v>
      </c>
      <c r="C36" s="485" t="s">
        <v>252</v>
      </c>
      <c r="D36" s="426" t="s">
        <v>628</v>
      </c>
      <c r="E36" s="294">
        <v>0</v>
      </c>
      <c r="F36" s="376"/>
      <c r="G36" s="486">
        <f t="shared" si="1"/>
        <v>0</v>
      </c>
      <c r="H36" s="487"/>
    </row>
    <row r="37" spans="1:251" s="488" customFormat="1" ht="12.75" customHeight="1">
      <c r="A37" s="483" t="s">
        <v>131</v>
      </c>
      <c r="B37" s="484" t="str">
        <f>CONCATENATE("PCM",A37)</f>
        <v>PCM020</v>
      </c>
      <c r="C37" s="485" t="s">
        <v>253</v>
      </c>
      <c r="D37" s="426" t="s">
        <v>628</v>
      </c>
      <c r="E37" s="294">
        <v>5</v>
      </c>
      <c r="F37" s="376"/>
      <c r="G37" s="486">
        <f t="shared" si="1"/>
        <v>0</v>
      </c>
      <c r="H37" s="487"/>
    </row>
    <row r="38" spans="1:251" s="488" customFormat="1" ht="12.75" customHeight="1">
      <c r="A38" s="483"/>
      <c r="B38" s="484"/>
      <c r="C38" s="489" t="s">
        <v>254</v>
      </c>
      <c r="D38" s="426"/>
      <c r="E38" s="294"/>
      <c r="F38" s="376"/>
      <c r="G38" s="486">
        <f t="shared" si="1"/>
        <v>0</v>
      </c>
      <c r="H38" s="487"/>
    </row>
    <row r="39" spans="1:251" s="488" customFormat="1" ht="12.75" customHeight="1">
      <c r="A39" s="483" t="s">
        <v>132</v>
      </c>
      <c r="B39" s="484" t="str">
        <f>CONCATENATE("PCM",A39)</f>
        <v>PCM021</v>
      </c>
      <c r="C39" s="485" t="s">
        <v>255</v>
      </c>
      <c r="D39" s="426" t="s">
        <v>628</v>
      </c>
      <c r="E39" s="294">
        <v>5</v>
      </c>
      <c r="F39" s="376"/>
      <c r="G39" s="486">
        <f t="shared" si="1"/>
        <v>0</v>
      </c>
      <c r="H39" s="487"/>
    </row>
    <row r="40" spans="1:251" s="488" customFormat="1" ht="12.75" customHeight="1">
      <c r="A40" s="483" t="s">
        <v>133</v>
      </c>
      <c r="B40" s="484" t="str">
        <f>CONCATENATE("PCM",A40)</f>
        <v>PCM022</v>
      </c>
      <c r="C40" s="485" t="s">
        <v>256</v>
      </c>
      <c r="D40" s="426" t="s">
        <v>628</v>
      </c>
      <c r="E40" s="294">
        <v>5</v>
      </c>
      <c r="F40" s="376"/>
      <c r="G40" s="486">
        <f t="shared" si="1"/>
        <v>0</v>
      </c>
      <c r="H40" s="487"/>
    </row>
    <row r="41" spans="1:251" s="253" customFormat="1">
      <c r="A41" s="246"/>
      <c r="B41" s="247"/>
      <c r="C41" s="248"/>
      <c r="D41" s="249"/>
      <c r="E41" s="250"/>
      <c r="F41" s="251"/>
      <c r="G41" s="252"/>
      <c r="H41" s="224"/>
    </row>
    <row r="42" spans="1:251" s="253" customFormat="1" ht="12.75" customHeight="1">
      <c r="A42" s="246"/>
      <c r="B42" s="247"/>
      <c r="C42" s="248" t="s">
        <v>213</v>
      </c>
      <c r="D42" s="249"/>
      <c r="E42" s="251"/>
      <c r="F42" s="251"/>
      <c r="G42" s="252"/>
      <c r="H42" s="254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5"/>
      <c r="AW42" s="255"/>
      <c r="AX42" s="255"/>
      <c r="AY42" s="255"/>
      <c r="AZ42" s="255"/>
      <c r="BA42" s="255"/>
      <c r="BB42" s="255"/>
      <c r="BC42" s="255"/>
      <c r="BD42" s="255"/>
      <c r="BE42" s="255"/>
      <c r="BF42" s="255"/>
      <c r="BG42" s="255"/>
      <c r="BH42" s="255"/>
      <c r="BI42" s="255"/>
      <c r="BJ42" s="255"/>
      <c r="BK42" s="255"/>
      <c r="BL42" s="255"/>
      <c r="BM42" s="256"/>
      <c r="BN42" s="256"/>
      <c r="BO42" s="255"/>
      <c r="BP42" s="255"/>
      <c r="BQ42" s="255"/>
      <c r="BR42" s="255"/>
      <c r="BS42" s="255"/>
      <c r="BT42" s="255"/>
      <c r="BU42" s="255"/>
      <c r="BV42" s="255"/>
      <c r="BW42" s="255"/>
      <c r="BX42" s="255"/>
      <c r="BY42" s="255"/>
      <c r="BZ42" s="255"/>
      <c r="CA42" s="255"/>
      <c r="CB42" s="255"/>
      <c r="CC42" s="255"/>
      <c r="CD42" s="255"/>
      <c r="CE42" s="255"/>
      <c r="CF42" s="255"/>
      <c r="CG42" s="255"/>
      <c r="CH42" s="255"/>
      <c r="CI42" s="255"/>
      <c r="CJ42" s="255"/>
      <c r="CK42" s="255"/>
      <c r="CL42" s="255"/>
      <c r="CM42" s="255"/>
      <c r="CN42" s="255"/>
      <c r="CO42" s="255"/>
      <c r="CP42" s="255"/>
      <c r="CQ42" s="255"/>
      <c r="CR42" s="255"/>
      <c r="CS42" s="255"/>
      <c r="CT42" s="255"/>
      <c r="CU42" s="255"/>
      <c r="CV42" s="255"/>
      <c r="CW42" s="255"/>
      <c r="CX42" s="255"/>
      <c r="CY42" s="255"/>
      <c r="CZ42" s="255"/>
      <c r="DA42" s="255"/>
      <c r="DB42" s="255"/>
      <c r="DC42" s="255"/>
      <c r="DD42" s="255"/>
      <c r="DE42" s="255"/>
      <c r="DF42" s="255"/>
      <c r="DG42" s="255"/>
      <c r="DH42" s="255"/>
      <c r="DI42" s="255"/>
      <c r="DJ42" s="255"/>
      <c r="DK42" s="255"/>
      <c r="DL42" s="255"/>
      <c r="DM42" s="255"/>
      <c r="DN42" s="255"/>
      <c r="DO42" s="255"/>
      <c r="DP42" s="255"/>
      <c r="DQ42" s="255"/>
      <c r="DR42" s="255"/>
      <c r="DS42" s="255"/>
      <c r="DT42" s="255"/>
      <c r="DU42" s="255"/>
      <c r="DV42" s="255"/>
      <c r="DW42" s="255"/>
      <c r="DX42" s="255"/>
      <c r="DY42" s="255"/>
      <c r="DZ42" s="255"/>
      <c r="EA42" s="255"/>
      <c r="EB42" s="255"/>
      <c r="EC42" s="255"/>
      <c r="ED42" s="255"/>
      <c r="EE42" s="255"/>
      <c r="EF42" s="255"/>
      <c r="EG42" s="255"/>
      <c r="EH42" s="255"/>
      <c r="EI42" s="255"/>
      <c r="EJ42" s="255"/>
      <c r="EK42" s="255"/>
      <c r="EL42" s="255"/>
      <c r="EM42" s="255"/>
      <c r="EN42" s="255"/>
      <c r="EO42" s="255"/>
      <c r="EP42" s="255"/>
      <c r="EQ42" s="255"/>
      <c r="ER42" s="255"/>
      <c r="ES42" s="255"/>
      <c r="ET42" s="255"/>
      <c r="EU42" s="255"/>
      <c r="EV42" s="255"/>
      <c r="EW42" s="255"/>
      <c r="EX42" s="255"/>
      <c r="EY42" s="255"/>
      <c r="EZ42" s="255"/>
      <c r="FA42" s="255"/>
      <c r="FB42" s="255"/>
      <c r="FC42" s="255"/>
      <c r="FD42" s="255"/>
      <c r="FE42" s="255"/>
      <c r="FF42" s="255"/>
      <c r="FG42" s="255"/>
      <c r="FH42" s="255"/>
      <c r="FI42" s="255"/>
      <c r="FJ42" s="255"/>
      <c r="FK42" s="255"/>
      <c r="FL42" s="255"/>
      <c r="FM42" s="255"/>
      <c r="FN42" s="255"/>
      <c r="FO42" s="255"/>
      <c r="FP42" s="255"/>
      <c r="FQ42" s="255"/>
      <c r="FR42" s="255"/>
      <c r="FS42" s="255"/>
      <c r="FT42" s="255"/>
      <c r="FU42" s="255"/>
      <c r="FV42" s="255"/>
      <c r="FW42" s="255"/>
      <c r="FX42" s="255"/>
      <c r="FY42" s="255"/>
      <c r="FZ42" s="255"/>
      <c r="GA42" s="255"/>
      <c r="GB42" s="255"/>
      <c r="GC42" s="255"/>
      <c r="GD42" s="255"/>
      <c r="GE42" s="255"/>
      <c r="GF42" s="255"/>
      <c r="GG42" s="255"/>
      <c r="GH42" s="255"/>
      <c r="GI42" s="255"/>
      <c r="GJ42" s="255"/>
      <c r="GK42" s="255"/>
      <c r="GL42" s="255"/>
      <c r="GM42" s="255"/>
      <c r="GN42" s="255"/>
      <c r="GO42" s="255"/>
      <c r="GP42" s="255"/>
      <c r="GQ42" s="255"/>
      <c r="GR42" s="255"/>
      <c r="GS42" s="255"/>
      <c r="GT42" s="255"/>
      <c r="GU42" s="255"/>
      <c r="GV42" s="255"/>
      <c r="GW42" s="255"/>
      <c r="GX42" s="255"/>
      <c r="GY42" s="255"/>
      <c r="GZ42" s="255"/>
      <c r="HA42" s="255"/>
      <c r="HB42" s="255"/>
      <c r="HC42" s="255"/>
      <c r="HD42" s="255"/>
      <c r="HE42" s="255"/>
      <c r="HF42" s="255"/>
      <c r="HG42" s="255"/>
      <c r="HH42" s="255"/>
      <c r="HI42" s="255"/>
      <c r="HJ42" s="255"/>
      <c r="HK42" s="255"/>
      <c r="HL42" s="255"/>
      <c r="HM42" s="255"/>
      <c r="HN42" s="255"/>
      <c r="HO42" s="255"/>
      <c r="HP42" s="255"/>
      <c r="HQ42" s="255"/>
      <c r="HR42" s="255"/>
      <c r="HS42" s="255"/>
      <c r="HT42" s="255"/>
      <c r="HU42" s="255"/>
      <c r="HV42" s="255"/>
      <c r="HW42" s="255"/>
      <c r="HX42" s="255"/>
      <c r="HY42" s="255"/>
      <c r="HZ42" s="255"/>
      <c r="IA42" s="255"/>
      <c r="IB42" s="255"/>
      <c r="IC42" s="255"/>
      <c r="ID42" s="255"/>
      <c r="IE42" s="255"/>
      <c r="IF42" s="255"/>
      <c r="IG42" s="255"/>
      <c r="IH42" s="255"/>
      <c r="II42" s="255"/>
      <c r="IJ42" s="255"/>
      <c r="IK42" s="255"/>
      <c r="IL42" s="255"/>
      <c r="IM42" s="255"/>
      <c r="IN42" s="255"/>
      <c r="IO42" s="255"/>
      <c r="IP42" s="255"/>
      <c r="IQ42" s="255"/>
    </row>
    <row r="43" spans="1:251" s="488" customFormat="1" ht="33.75">
      <c r="A43" s="483" t="s">
        <v>134</v>
      </c>
      <c r="B43" s="484" t="str">
        <f t="shared" ref="B43:B57" si="2">CONCATENATE("PC",A43)</f>
        <v>PC023</v>
      </c>
      <c r="C43" s="485" t="s">
        <v>257</v>
      </c>
      <c r="D43" s="426" t="s">
        <v>73</v>
      </c>
      <c r="E43" s="294">
        <v>300</v>
      </c>
      <c r="F43" s="376"/>
      <c r="G43" s="486">
        <f t="shared" ref="G43:G57" si="3">E43*F43</f>
        <v>0</v>
      </c>
      <c r="H43" s="487"/>
    </row>
    <row r="44" spans="1:251" s="488" customFormat="1">
      <c r="A44" s="483" t="s">
        <v>135</v>
      </c>
      <c r="B44" s="484" t="str">
        <f t="shared" si="2"/>
        <v>PC024</v>
      </c>
      <c r="C44" s="485" t="s">
        <v>258</v>
      </c>
      <c r="D44" s="426" t="s">
        <v>73</v>
      </c>
      <c r="E44" s="294">
        <v>100</v>
      </c>
      <c r="F44" s="376"/>
      <c r="G44" s="486">
        <f t="shared" si="3"/>
        <v>0</v>
      </c>
      <c r="H44" s="487"/>
    </row>
    <row r="45" spans="1:251" s="488" customFormat="1">
      <c r="A45" s="483" t="s">
        <v>136</v>
      </c>
      <c r="B45" s="484" t="str">
        <f t="shared" si="2"/>
        <v>PC025</v>
      </c>
      <c r="C45" s="485" t="s">
        <v>259</v>
      </c>
      <c r="D45" s="426" t="s">
        <v>73</v>
      </c>
      <c r="E45" s="294">
        <v>10</v>
      </c>
      <c r="F45" s="376"/>
      <c r="G45" s="486">
        <f t="shared" si="3"/>
        <v>0</v>
      </c>
      <c r="H45" s="487"/>
    </row>
    <row r="46" spans="1:251" s="488" customFormat="1">
      <c r="A46" s="483" t="s">
        <v>137</v>
      </c>
      <c r="B46" s="484" t="str">
        <f t="shared" si="2"/>
        <v>PC026</v>
      </c>
      <c r="C46" s="485" t="s">
        <v>201</v>
      </c>
      <c r="D46" s="426" t="s">
        <v>628</v>
      </c>
      <c r="E46" s="294">
        <v>100</v>
      </c>
      <c r="F46" s="376"/>
      <c r="G46" s="486">
        <f t="shared" si="3"/>
        <v>0</v>
      </c>
      <c r="H46" s="487"/>
    </row>
    <row r="47" spans="1:251" s="488" customFormat="1">
      <c r="A47" s="483" t="s">
        <v>138</v>
      </c>
      <c r="B47" s="484" t="str">
        <f t="shared" si="2"/>
        <v>PC027</v>
      </c>
      <c r="C47" s="485" t="s">
        <v>260</v>
      </c>
      <c r="D47" s="426" t="s">
        <v>628</v>
      </c>
      <c r="E47" s="294">
        <v>16</v>
      </c>
      <c r="F47" s="376"/>
      <c r="G47" s="486">
        <f t="shared" si="3"/>
        <v>0</v>
      </c>
      <c r="H47" s="487"/>
    </row>
    <row r="48" spans="1:251" s="488" customFormat="1">
      <c r="A48" s="483" t="s">
        <v>139</v>
      </c>
      <c r="B48" s="484" t="str">
        <f t="shared" si="2"/>
        <v>PC028</v>
      </c>
      <c r="C48" s="485" t="s">
        <v>261</v>
      </c>
      <c r="D48" s="426" t="s">
        <v>628</v>
      </c>
      <c r="E48" s="294">
        <v>4</v>
      </c>
      <c r="F48" s="376"/>
      <c r="G48" s="486">
        <f t="shared" si="3"/>
        <v>0</v>
      </c>
      <c r="H48" s="487"/>
    </row>
    <row r="49" spans="1:251" s="488" customFormat="1">
      <c r="A49" s="483" t="s">
        <v>140</v>
      </c>
      <c r="B49" s="484" t="str">
        <f t="shared" si="2"/>
        <v>PC029</v>
      </c>
      <c r="C49" s="485" t="s">
        <v>262</v>
      </c>
      <c r="D49" s="426" t="s">
        <v>628</v>
      </c>
      <c r="E49" s="294">
        <v>0</v>
      </c>
      <c r="F49" s="376"/>
      <c r="G49" s="486">
        <f t="shared" si="3"/>
        <v>0</v>
      </c>
      <c r="H49" s="487"/>
    </row>
    <row r="50" spans="1:251" s="488" customFormat="1">
      <c r="A50" s="483" t="s">
        <v>141</v>
      </c>
      <c r="B50" s="484" t="str">
        <f t="shared" si="2"/>
        <v>PC030</v>
      </c>
      <c r="C50" s="485" t="s">
        <v>263</v>
      </c>
      <c r="D50" s="426" t="s">
        <v>628</v>
      </c>
      <c r="E50" s="294">
        <v>0</v>
      </c>
      <c r="F50" s="376"/>
      <c r="G50" s="486">
        <f t="shared" si="3"/>
        <v>0</v>
      </c>
      <c r="H50" s="487"/>
    </row>
    <row r="51" spans="1:251" s="488" customFormat="1">
      <c r="A51" s="483" t="s">
        <v>142</v>
      </c>
      <c r="B51" s="484" t="str">
        <f t="shared" si="2"/>
        <v>PC031</v>
      </c>
      <c r="C51" s="485" t="s">
        <v>264</v>
      </c>
      <c r="D51" s="426" t="s">
        <v>628</v>
      </c>
      <c r="E51" s="294">
        <v>10</v>
      </c>
      <c r="F51" s="376"/>
      <c r="G51" s="486">
        <f t="shared" si="3"/>
        <v>0</v>
      </c>
      <c r="H51" s="487"/>
    </row>
    <row r="52" spans="1:251" s="488" customFormat="1">
      <c r="A52" s="483" t="s">
        <v>143</v>
      </c>
      <c r="B52" s="484" t="str">
        <f t="shared" si="2"/>
        <v>PC032</v>
      </c>
      <c r="C52" s="485" t="s">
        <v>265</v>
      </c>
      <c r="D52" s="426" t="s">
        <v>628</v>
      </c>
      <c r="E52" s="294">
        <v>1</v>
      </c>
      <c r="F52" s="376"/>
      <c r="G52" s="486">
        <f t="shared" si="3"/>
        <v>0</v>
      </c>
      <c r="H52" s="487"/>
    </row>
    <row r="53" spans="1:251" s="488" customFormat="1">
      <c r="A53" s="483" t="s">
        <v>144</v>
      </c>
      <c r="B53" s="484" t="str">
        <f t="shared" si="2"/>
        <v>PC033</v>
      </c>
      <c r="C53" s="485" t="s">
        <v>266</v>
      </c>
      <c r="D53" s="426" t="s">
        <v>73</v>
      </c>
      <c r="E53" s="294">
        <v>50</v>
      </c>
      <c r="F53" s="376"/>
      <c r="G53" s="486">
        <f t="shared" si="3"/>
        <v>0</v>
      </c>
      <c r="H53" s="487"/>
    </row>
    <row r="54" spans="1:251" s="488" customFormat="1">
      <c r="A54" s="483" t="s">
        <v>145</v>
      </c>
      <c r="B54" s="484" t="str">
        <f t="shared" si="2"/>
        <v>PC034</v>
      </c>
      <c r="C54" s="485" t="s">
        <v>228</v>
      </c>
      <c r="D54" s="426" t="s">
        <v>73</v>
      </c>
      <c r="E54" s="294">
        <v>100</v>
      </c>
      <c r="F54" s="376"/>
      <c r="G54" s="486">
        <f t="shared" si="3"/>
        <v>0</v>
      </c>
      <c r="H54" s="487"/>
    </row>
    <row r="55" spans="1:251" s="488" customFormat="1">
      <c r="A55" s="483" t="s">
        <v>146</v>
      </c>
      <c r="B55" s="484" t="str">
        <f t="shared" si="2"/>
        <v>PC035</v>
      </c>
      <c r="C55" s="485" t="s">
        <v>229</v>
      </c>
      <c r="D55" s="426" t="s">
        <v>73</v>
      </c>
      <c r="E55" s="294">
        <v>50</v>
      </c>
      <c r="F55" s="376"/>
      <c r="G55" s="486">
        <f t="shared" si="3"/>
        <v>0</v>
      </c>
      <c r="H55" s="487"/>
    </row>
    <row r="56" spans="1:251" s="488" customFormat="1" ht="22.5">
      <c r="A56" s="483" t="s">
        <v>147</v>
      </c>
      <c r="B56" s="484" t="str">
        <f t="shared" si="2"/>
        <v>PC036</v>
      </c>
      <c r="C56" s="425" t="s">
        <v>413</v>
      </c>
      <c r="D56" s="426" t="s">
        <v>628</v>
      </c>
      <c r="E56" s="294">
        <v>1</v>
      </c>
      <c r="F56" s="376"/>
      <c r="G56" s="486">
        <f t="shared" si="3"/>
        <v>0</v>
      </c>
      <c r="H56" s="487"/>
    </row>
    <row r="57" spans="1:251" s="488" customFormat="1">
      <c r="A57" s="483" t="s">
        <v>148</v>
      </c>
      <c r="B57" s="484" t="str">
        <f t="shared" si="2"/>
        <v>PC037</v>
      </c>
      <c r="C57" s="485" t="s">
        <v>230</v>
      </c>
      <c r="D57" s="426" t="s">
        <v>628</v>
      </c>
      <c r="E57" s="294">
        <v>50</v>
      </c>
      <c r="F57" s="376"/>
      <c r="G57" s="486">
        <f t="shared" si="3"/>
        <v>0</v>
      </c>
      <c r="H57" s="487"/>
    </row>
    <row r="58" spans="1:251" s="253" customFormat="1" ht="12.75" customHeight="1">
      <c r="A58" s="246"/>
      <c r="B58" s="247"/>
      <c r="C58" s="248" t="s">
        <v>214</v>
      </c>
      <c r="D58" s="249"/>
      <c r="E58" s="251"/>
      <c r="F58" s="251"/>
      <c r="G58" s="252"/>
      <c r="H58" s="254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  <c r="AZ58" s="255"/>
      <c r="BA58" s="255"/>
      <c r="BB58" s="255"/>
      <c r="BC58" s="255"/>
      <c r="BD58" s="255"/>
      <c r="BE58" s="255"/>
      <c r="BF58" s="255"/>
      <c r="BG58" s="255"/>
      <c r="BH58" s="255"/>
      <c r="BI58" s="255"/>
      <c r="BJ58" s="255"/>
      <c r="BK58" s="255"/>
      <c r="BL58" s="255"/>
      <c r="BM58" s="256"/>
      <c r="BN58" s="256"/>
      <c r="BO58" s="255"/>
      <c r="BP58" s="255"/>
      <c r="BQ58" s="255"/>
      <c r="BR58" s="255"/>
      <c r="BS58" s="255"/>
      <c r="BT58" s="255"/>
      <c r="BU58" s="255"/>
      <c r="BV58" s="255"/>
      <c r="BW58" s="255"/>
      <c r="BX58" s="255"/>
      <c r="BY58" s="255"/>
      <c r="BZ58" s="255"/>
      <c r="CA58" s="255"/>
      <c r="CB58" s="255"/>
      <c r="CC58" s="255"/>
      <c r="CD58" s="255"/>
      <c r="CE58" s="255"/>
      <c r="CF58" s="255"/>
      <c r="CG58" s="255"/>
      <c r="CH58" s="255"/>
      <c r="CI58" s="255"/>
      <c r="CJ58" s="255"/>
      <c r="CK58" s="255"/>
      <c r="CL58" s="255"/>
      <c r="CM58" s="255"/>
      <c r="CN58" s="255"/>
      <c r="CO58" s="255"/>
      <c r="CP58" s="255"/>
      <c r="CQ58" s="255"/>
      <c r="CR58" s="255"/>
      <c r="CS58" s="255"/>
      <c r="CT58" s="255"/>
      <c r="CU58" s="255"/>
      <c r="CV58" s="255"/>
      <c r="CW58" s="255"/>
      <c r="CX58" s="255"/>
      <c r="CY58" s="255"/>
      <c r="CZ58" s="255"/>
      <c r="DA58" s="255"/>
      <c r="DB58" s="255"/>
      <c r="DC58" s="255"/>
      <c r="DD58" s="255"/>
      <c r="DE58" s="255"/>
      <c r="DF58" s="255"/>
      <c r="DG58" s="255"/>
      <c r="DH58" s="255"/>
      <c r="DI58" s="255"/>
      <c r="DJ58" s="255"/>
      <c r="DK58" s="255"/>
      <c r="DL58" s="255"/>
      <c r="DM58" s="255"/>
      <c r="DN58" s="255"/>
      <c r="DO58" s="255"/>
      <c r="DP58" s="255"/>
      <c r="DQ58" s="255"/>
      <c r="DR58" s="255"/>
      <c r="DS58" s="255"/>
      <c r="DT58" s="255"/>
      <c r="DU58" s="255"/>
      <c r="DV58" s="255"/>
      <c r="DW58" s="255"/>
      <c r="DX58" s="255"/>
      <c r="DY58" s="255"/>
      <c r="DZ58" s="255"/>
      <c r="EA58" s="255"/>
      <c r="EB58" s="255"/>
      <c r="EC58" s="255"/>
      <c r="ED58" s="255"/>
      <c r="EE58" s="255"/>
      <c r="EF58" s="255"/>
      <c r="EG58" s="255"/>
      <c r="EH58" s="255"/>
      <c r="EI58" s="255"/>
      <c r="EJ58" s="255"/>
      <c r="EK58" s="255"/>
      <c r="EL58" s="255"/>
      <c r="EM58" s="255"/>
      <c r="EN58" s="255"/>
      <c r="EO58" s="255"/>
      <c r="EP58" s="255"/>
      <c r="EQ58" s="255"/>
      <c r="ER58" s="255"/>
      <c r="ES58" s="255"/>
      <c r="ET58" s="255"/>
      <c r="EU58" s="255"/>
      <c r="EV58" s="255"/>
      <c r="EW58" s="255"/>
      <c r="EX58" s="255"/>
      <c r="EY58" s="255"/>
      <c r="EZ58" s="255"/>
      <c r="FA58" s="255"/>
      <c r="FB58" s="255"/>
      <c r="FC58" s="255"/>
      <c r="FD58" s="255"/>
      <c r="FE58" s="255"/>
      <c r="FF58" s="255"/>
      <c r="FG58" s="255"/>
      <c r="FH58" s="255"/>
      <c r="FI58" s="255"/>
      <c r="FJ58" s="255"/>
      <c r="FK58" s="255"/>
      <c r="FL58" s="255"/>
      <c r="FM58" s="255"/>
      <c r="FN58" s="255"/>
      <c r="FO58" s="255"/>
      <c r="FP58" s="255"/>
      <c r="FQ58" s="255"/>
      <c r="FR58" s="255"/>
      <c r="FS58" s="255"/>
      <c r="FT58" s="255"/>
      <c r="FU58" s="255"/>
      <c r="FV58" s="255"/>
      <c r="FW58" s="255"/>
      <c r="FX58" s="255"/>
      <c r="FY58" s="255"/>
      <c r="FZ58" s="255"/>
      <c r="GA58" s="255"/>
      <c r="GB58" s="255"/>
      <c r="GC58" s="255"/>
      <c r="GD58" s="255"/>
      <c r="GE58" s="255"/>
      <c r="GF58" s="255"/>
      <c r="GG58" s="255"/>
      <c r="GH58" s="255"/>
      <c r="GI58" s="255"/>
      <c r="GJ58" s="255"/>
      <c r="GK58" s="255"/>
      <c r="GL58" s="255"/>
      <c r="GM58" s="255"/>
      <c r="GN58" s="255"/>
      <c r="GO58" s="255"/>
      <c r="GP58" s="255"/>
      <c r="GQ58" s="255"/>
      <c r="GR58" s="255"/>
      <c r="GS58" s="255"/>
      <c r="GT58" s="255"/>
      <c r="GU58" s="255"/>
      <c r="GV58" s="255"/>
      <c r="GW58" s="255"/>
      <c r="GX58" s="255"/>
      <c r="GY58" s="255"/>
      <c r="GZ58" s="255"/>
      <c r="HA58" s="255"/>
      <c r="HB58" s="255"/>
      <c r="HC58" s="255"/>
      <c r="HD58" s="255"/>
      <c r="HE58" s="255"/>
      <c r="HF58" s="255"/>
      <c r="HG58" s="255"/>
      <c r="HH58" s="255"/>
      <c r="HI58" s="255"/>
      <c r="HJ58" s="255"/>
      <c r="HK58" s="255"/>
      <c r="HL58" s="255"/>
      <c r="HM58" s="255"/>
      <c r="HN58" s="255"/>
      <c r="HO58" s="255"/>
      <c r="HP58" s="255"/>
      <c r="HQ58" s="255"/>
      <c r="HR58" s="255"/>
      <c r="HS58" s="255"/>
      <c r="HT58" s="255"/>
      <c r="HU58" s="255"/>
      <c r="HV58" s="255"/>
      <c r="HW58" s="255"/>
      <c r="HX58" s="255"/>
      <c r="HY58" s="255"/>
      <c r="HZ58" s="255"/>
      <c r="IA58" s="255"/>
      <c r="IB58" s="255"/>
      <c r="IC58" s="255"/>
      <c r="ID58" s="255"/>
      <c r="IE58" s="255"/>
      <c r="IF58" s="255"/>
      <c r="IG58" s="255"/>
      <c r="IH58" s="255"/>
      <c r="II58" s="255"/>
      <c r="IJ58" s="255"/>
      <c r="IK58" s="255"/>
      <c r="IL58" s="255"/>
      <c r="IM58" s="255"/>
      <c r="IN58" s="255"/>
      <c r="IO58" s="255"/>
      <c r="IP58" s="255"/>
      <c r="IQ58" s="255"/>
    </row>
    <row r="59" spans="1:251" s="488" customFormat="1" ht="33.75">
      <c r="A59" s="483" t="s">
        <v>149</v>
      </c>
      <c r="B59" s="484" t="str">
        <f t="shared" ref="B59:B84" si="4">CONCATENATE("PCM",A59)</f>
        <v>PCM038</v>
      </c>
      <c r="C59" s="485" t="s">
        <v>257</v>
      </c>
      <c r="D59" s="426" t="s">
        <v>73</v>
      </c>
      <c r="E59" s="294">
        <v>300</v>
      </c>
      <c r="F59" s="376"/>
      <c r="G59" s="486">
        <f t="shared" ref="G59:G84" si="5">E59*F59</f>
        <v>0</v>
      </c>
      <c r="H59" s="487"/>
    </row>
    <row r="60" spans="1:251" s="488" customFormat="1">
      <c r="A60" s="483" t="s">
        <v>150</v>
      </c>
      <c r="B60" s="484" t="str">
        <f t="shared" si="4"/>
        <v>PCM039</v>
      </c>
      <c r="C60" s="485" t="s">
        <v>258</v>
      </c>
      <c r="D60" s="426" t="s">
        <v>73</v>
      </c>
      <c r="E60" s="294">
        <v>100</v>
      </c>
      <c r="F60" s="376"/>
      <c r="G60" s="486">
        <f t="shared" si="5"/>
        <v>0</v>
      </c>
      <c r="H60" s="487"/>
    </row>
    <row r="61" spans="1:251" s="488" customFormat="1">
      <c r="A61" s="483" t="s">
        <v>151</v>
      </c>
      <c r="B61" s="484" t="str">
        <f t="shared" si="4"/>
        <v>PCM040</v>
      </c>
      <c r="C61" s="485" t="s">
        <v>259</v>
      </c>
      <c r="D61" s="426" t="s">
        <v>73</v>
      </c>
      <c r="E61" s="294">
        <v>10</v>
      </c>
      <c r="F61" s="376"/>
      <c r="G61" s="486">
        <f t="shared" si="5"/>
        <v>0</v>
      </c>
      <c r="H61" s="487"/>
    </row>
    <row r="62" spans="1:251" s="488" customFormat="1">
      <c r="A62" s="483" t="s">
        <v>152</v>
      </c>
      <c r="B62" s="484" t="str">
        <f t="shared" si="4"/>
        <v>PCM041</v>
      </c>
      <c r="C62" s="485" t="s">
        <v>201</v>
      </c>
      <c r="D62" s="426" t="s">
        <v>628</v>
      </c>
      <c r="E62" s="294">
        <v>100</v>
      </c>
      <c r="F62" s="376"/>
      <c r="G62" s="486">
        <f t="shared" si="5"/>
        <v>0</v>
      </c>
      <c r="H62" s="487"/>
    </row>
    <row r="63" spans="1:251" s="488" customFormat="1">
      <c r="A63" s="483" t="s">
        <v>153</v>
      </c>
      <c r="B63" s="484" t="str">
        <f t="shared" si="4"/>
        <v>PCM042</v>
      </c>
      <c r="C63" s="495" t="s">
        <v>242</v>
      </c>
      <c r="D63" s="452" t="s">
        <v>628</v>
      </c>
      <c r="E63" s="453">
        <v>100</v>
      </c>
      <c r="F63" s="486"/>
      <c r="G63" s="486">
        <f t="shared" si="5"/>
        <v>0</v>
      </c>
      <c r="H63" s="487"/>
    </row>
    <row r="64" spans="1:251" s="488" customFormat="1">
      <c r="A64" s="483" t="s">
        <v>154</v>
      </c>
      <c r="B64" s="484" t="str">
        <f t="shared" si="4"/>
        <v>PCM043</v>
      </c>
      <c r="C64" s="495" t="s">
        <v>260</v>
      </c>
      <c r="D64" s="452" t="s">
        <v>628</v>
      </c>
      <c r="E64" s="453">
        <v>16</v>
      </c>
      <c r="F64" s="486"/>
      <c r="G64" s="486">
        <f t="shared" si="5"/>
        <v>0</v>
      </c>
      <c r="H64" s="487"/>
    </row>
    <row r="65" spans="1:251" s="488" customFormat="1">
      <c r="A65" s="483" t="s">
        <v>155</v>
      </c>
      <c r="B65" s="484" t="str">
        <f t="shared" si="4"/>
        <v>PCM044</v>
      </c>
      <c r="C65" s="485" t="s">
        <v>261</v>
      </c>
      <c r="D65" s="426" t="s">
        <v>628</v>
      </c>
      <c r="E65" s="294">
        <v>4</v>
      </c>
      <c r="F65" s="376"/>
      <c r="G65" s="486">
        <f t="shared" si="5"/>
        <v>0</v>
      </c>
      <c r="H65" s="487"/>
    </row>
    <row r="66" spans="1:251" s="488" customFormat="1">
      <c r="A66" s="483" t="s">
        <v>156</v>
      </c>
      <c r="B66" s="484" t="str">
        <f t="shared" si="4"/>
        <v>PCM045</v>
      </c>
      <c r="C66" s="485" t="s">
        <v>262</v>
      </c>
      <c r="D66" s="426" t="s">
        <v>628</v>
      </c>
      <c r="E66" s="294">
        <v>0</v>
      </c>
      <c r="F66" s="376"/>
      <c r="G66" s="486">
        <f t="shared" si="5"/>
        <v>0</v>
      </c>
      <c r="H66" s="487"/>
    </row>
    <row r="67" spans="1:251" s="488" customFormat="1">
      <c r="A67" s="483" t="s">
        <v>157</v>
      </c>
      <c r="B67" s="484" t="str">
        <f t="shared" si="4"/>
        <v>PCM046</v>
      </c>
      <c r="C67" s="485" t="s">
        <v>263</v>
      </c>
      <c r="D67" s="426" t="s">
        <v>628</v>
      </c>
      <c r="E67" s="294">
        <v>0</v>
      </c>
      <c r="F67" s="376"/>
      <c r="G67" s="486">
        <f t="shared" si="5"/>
        <v>0</v>
      </c>
      <c r="H67" s="487"/>
    </row>
    <row r="68" spans="1:251" s="488" customFormat="1">
      <c r="A68" s="483" t="s">
        <v>158</v>
      </c>
      <c r="B68" s="484" t="str">
        <f t="shared" si="4"/>
        <v>PCM047</v>
      </c>
      <c r="C68" s="485" t="s">
        <v>264</v>
      </c>
      <c r="D68" s="426" t="s">
        <v>628</v>
      </c>
      <c r="E68" s="294">
        <v>10</v>
      </c>
      <c r="F68" s="376"/>
      <c r="G68" s="486">
        <f t="shared" si="5"/>
        <v>0</v>
      </c>
      <c r="H68" s="487"/>
    </row>
    <row r="69" spans="1:251" s="488" customFormat="1">
      <c r="A69" s="483" t="s">
        <v>159</v>
      </c>
      <c r="B69" s="484" t="str">
        <f t="shared" si="4"/>
        <v>PCM048</v>
      </c>
      <c r="C69" s="485" t="s">
        <v>269</v>
      </c>
      <c r="D69" s="426" t="s">
        <v>628</v>
      </c>
      <c r="E69" s="294">
        <v>10</v>
      </c>
      <c r="F69" s="376"/>
      <c r="G69" s="486">
        <f t="shared" si="5"/>
        <v>0</v>
      </c>
      <c r="H69" s="487"/>
    </row>
    <row r="70" spans="1:251" s="488" customFormat="1">
      <c r="A70" s="483" t="s">
        <v>160</v>
      </c>
      <c r="B70" s="484" t="str">
        <f t="shared" si="4"/>
        <v>PCM049</v>
      </c>
      <c r="C70" s="485" t="s">
        <v>266</v>
      </c>
      <c r="D70" s="426" t="s">
        <v>73</v>
      </c>
      <c r="E70" s="294">
        <v>50</v>
      </c>
      <c r="F70" s="376"/>
      <c r="G70" s="486">
        <f t="shared" si="5"/>
        <v>0</v>
      </c>
      <c r="H70" s="487"/>
    </row>
    <row r="71" spans="1:251" s="488" customFormat="1">
      <c r="A71" s="483" t="s">
        <v>161</v>
      </c>
      <c r="B71" s="484" t="str">
        <f t="shared" si="4"/>
        <v>PCM050</v>
      </c>
      <c r="C71" s="485" t="s">
        <v>228</v>
      </c>
      <c r="D71" s="426" t="s">
        <v>73</v>
      </c>
      <c r="E71" s="294">
        <v>100</v>
      </c>
      <c r="F71" s="376"/>
      <c r="G71" s="486">
        <f t="shared" si="5"/>
        <v>0</v>
      </c>
      <c r="H71" s="487"/>
    </row>
    <row r="72" spans="1:251" s="488" customFormat="1">
      <c r="A72" s="483" t="s">
        <v>162</v>
      </c>
      <c r="B72" s="484" t="str">
        <f t="shared" si="4"/>
        <v>PCM051</v>
      </c>
      <c r="C72" s="485" t="s">
        <v>229</v>
      </c>
      <c r="D72" s="426" t="s">
        <v>73</v>
      </c>
      <c r="E72" s="294">
        <v>50</v>
      </c>
      <c r="F72" s="376"/>
      <c r="G72" s="486">
        <f t="shared" si="5"/>
        <v>0</v>
      </c>
      <c r="H72" s="487"/>
    </row>
    <row r="73" spans="1:251" s="488" customFormat="1">
      <c r="A73" s="483" t="s">
        <v>163</v>
      </c>
      <c r="B73" s="484" t="str">
        <f t="shared" si="4"/>
        <v>PCM052</v>
      </c>
      <c r="C73" s="485" t="s">
        <v>265</v>
      </c>
      <c r="D73" s="426" t="s">
        <v>628</v>
      </c>
      <c r="E73" s="294">
        <v>1</v>
      </c>
      <c r="F73" s="376"/>
      <c r="G73" s="486">
        <f t="shared" si="5"/>
        <v>0</v>
      </c>
      <c r="H73" s="487"/>
    </row>
    <row r="74" spans="1:251" s="488" customFormat="1">
      <c r="A74" s="483" t="s">
        <v>164</v>
      </c>
      <c r="B74" s="484" t="str">
        <f t="shared" si="4"/>
        <v>PCM053</v>
      </c>
      <c r="C74" s="485" t="s">
        <v>270</v>
      </c>
      <c r="D74" s="426" t="s">
        <v>73</v>
      </c>
      <c r="E74" s="294">
        <v>200</v>
      </c>
      <c r="F74" s="376"/>
      <c r="G74" s="486">
        <f t="shared" si="5"/>
        <v>0</v>
      </c>
      <c r="H74" s="487"/>
    </row>
    <row r="75" spans="1:251" s="488" customFormat="1" ht="22.5">
      <c r="A75" s="483" t="s">
        <v>165</v>
      </c>
      <c r="B75" s="484" t="str">
        <f t="shared" si="4"/>
        <v>PCM054</v>
      </c>
      <c r="C75" s="425" t="s">
        <v>413</v>
      </c>
      <c r="D75" s="426" t="s">
        <v>628</v>
      </c>
      <c r="E75" s="294">
        <v>1</v>
      </c>
      <c r="F75" s="376"/>
      <c r="G75" s="486">
        <f t="shared" si="5"/>
        <v>0</v>
      </c>
      <c r="H75" s="487"/>
    </row>
    <row r="76" spans="1:251" s="488" customFormat="1">
      <c r="A76" s="483" t="s">
        <v>166</v>
      </c>
      <c r="B76" s="484" t="str">
        <f t="shared" si="4"/>
        <v>PCM055</v>
      </c>
      <c r="C76" s="485" t="s">
        <v>230</v>
      </c>
      <c r="D76" s="426" t="s">
        <v>628</v>
      </c>
      <c r="E76" s="294">
        <v>50</v>
      </c>
      <c r="F76" s="376"/>
      <c r="G76" s="486">
        <f t="shared" si="5"/>
        <v>0</v>
      </c>
      <c r="H76" s="487"/>
    </row>
    <row r="77" spans="1:251" s="208" customFormat="1" ht="12.75" customHeight="1">
      <c r="A77" s="285"/>
      <c r="B77" s="286"/>
      <c r="C77" s="287" t="s">
        <v>240</v>
      </c>
      <c r="D77" s="288"/>
      <c r="E77" s="387"/>
      <c r="F77" s="289"/>
      <c r="G77" s="290"/>
      <c r="H77" s="221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  <c r="BI77" s="205"/>
      <c r="BJ77" s="205"/>
      <c r="BK77" s="205"/>
      <c r="BL77" s="205"/>
      <c r="BM77" s="207"/>
      <c r="BN77" s="207"/>
      <c r="BO77" s="205"/>
      <c r="BP77" s="205"/>
      <c r="BQ77" s="205"/>
      <c r="BR77" s="205"/>
      <c r="BS77" s="205"/>
      <c r="BT77" s="205"/>
      <c r="BU77" s="205"/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  <c r="EO77" s="205"/>
      <c r="EP77" s="205"/>
      <c r="EQ77" s="205"/>
      <c r="ER77" s="205"/>
      <c r="ES77" s="205"/>
      <c r="ET77" s="205"/>
      <c r="EU77" s="205"/>
      <c r="EV77" s="205"/>
      <c r="EW77" s="205"/>
      <c r="EX77" s="205"/>
      <c r="EY77" s="205"/>
      <c r="EZ77" s="205"/>
      <c r="FA77" s="205"/>
      <c r="FB77" s="205"/>
      <c r="FC77" s="205"/>
      <c r="FD77" s="205"/>
      <c r="FE77" s="205"/>
      <c r="FF77" s="205"/>
      <c r="FG77" s="205"/>
      <c r="FH77" s="205"/>
      <c r="FI77" s="205"/>
      <c r="FJ77" s="205"/>
      <c r="FK77" s="205"/>
      <c r="FL77" s="205"/>
      <c r="FM77" s="205"/>
      <c r="FN77" s="205"/>
      <c r="FO77" s="205"/>
      <c r="FP77" s="205"/>
      <c r="FQ77" s="205"/>
      <c r="FR77" s="205"/>
      <c r="FS77" s="205"/>
      <c r="FT77" s="205"/>
      <c r="FU77" s="205"/>
      <c r="FV77" s="205"/>
      <c r="FW77" s="205"/>
      <c r="FX77" s="205"/>
      <c r="FY77" s="205"/>
      <c r="FZ77" s="205"/>
      <c r="GA77" s="205"/>
      <c r="GB77" s="205"/>
      <c r="GC77" s="205"/>
      <c r="GD77" s="205"/>
      <c r="GE77" s="205"/>
      <c r="GF77" s="205"/>
      <c r="GG77" s="205"/>
      <c r="GH77" s="205"/>
      <c r="GI77" s="205"/>
      <c r="GJ77" s="205"/>
      <c r="GK77" s="205"/>
      <c r="GL77" s="205"/>
      <c r="GM77" s="205"/>
      <c r="GN77" s="205"/>
      <c r="GO77" s="205"/>
      <c r="GP77" s="205"/>
      <c r="GQ77" s="205"/>
      <c r="GR77" s="205"/>
      <c r="GS77" s="205"/>
      <c r="GT77" s="205"/>
      <c r="GU77" s="205"/>
      <c r="GV77" s="205"/>
      <c r="GW77" s="205"/>
      <c r="GX77" s="205"/>
      <c r="GY77" s="205"/>
      <c r="GZ77" s="205"/>
      <c r="HA77" s="205"/>
      <c r="HB77" s="205"/>
      <c r="HC77" s="205"/>
      <c r="HD77" s="205"/>
      <c r="HE77" s="205"/>
      <c r="HF77" s="205"/>
      <c r="HG77" s="205"/>
      <c r="HH77" s="205"/>
      <c r="HI77" s="205"/>
      <c r="HJ77" s="205"/>
      <c r="HK77" s="205"/>
      <c r="HL77" s="205"/>
      <c r="HM77" s="205"/>
      <c r="HN77" s="205"/>
      <c r="HO77" s="205"/>
      <c r="HP77" s="205"/>
      <c r="HQ77" s="205"/>
      <c r="HR77" s="205"/>
      <c r="HS77" s="205"/>
      <c r="HT77" s="205"/>
      <c r="HU77" s="205"/>
      <c r="HV77" s="205"/>
      <c r="HW77" s="205"/>
      <c r="HX77" s="205"/>
      <c r="HY77" s="205"/>
      <c r="HZ77" s="205"/>
      <c r="IA77" s="205"/>
      <c r="IB77" s="205"/>
      <c r="IC77" s="205"/>
      <c r="ID77" s="205"/>
      <c r="IE77" s="205"/>
      <c r="IF77" s="205"/>
      <c r="IG77" s="205"/>
      <c r="IH77" s="205"/>
      <c r="II77" s="205"/>
      <c r="IJ77" s="205"/>
      <c r="IK77" s="205"/>
      <c r="IL77" s="205"/>
      <c r="IM77" s="205"/>
      <c r="IN77" s="205"/>
      <c r="IO77" s="205"/>
      <c r="IP77" s="205"/>
      <c r="IQ77" s="205"/>
    </row>
    <row r="78" spans="1:251" s="488" customFormat="1" ht="22.5">
      <c r="A78" s="483" t="s">
        <v>167</v>
      </c>
      <c r="B78" s="484" t="str">
        <f t="shared" si="4"/>
        <v>PCM056</v>
      </c>
      <c r="C78" s="485" t="s">
        <v>208</v>
      </c>
      <c r="D78" s="426" t="s">
        <v>628</v>
      </c>
      <c r="E78" s="294">
        <v>5</v>
      </c>
      <c r="F78" s="376"/>
      <c r="G78" s="486">
        <f t="shared" si="5"/>
        <v>0</v>
      </c>
      <c r="H78" s="487"/>
    </row>
    <row r="79" spans="1:251" s="208" customFormat="1" ht="12.75" customHeight="1">
      <c r="A79" s="285"/>
      <c r="B79" s="286"/>
      <c r="C79" s="287" t="s">
        <v>239</v>
      </c>
      <c r="D79" s="288"/>
      <c r="E79" s="387"/>
      <c r="F79" s="289"/>
      <c r="G79" s="290"/>
      <c r="H79" s="221"/>
      <c r="I79" s="386"/>
      <c r="J79" s="386"/>
      <c r="K79" s="386"/>
      <c r="L79" s="386"/>
      <c r="M79" s="386"/>
      <c r="N79" s="386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  <c r="BI79" s="205"/>
      <c r="BJ79" s="205"/>
      <c r="BK79" s="205"/>
      <c r="BL79" s="205"/>
      <c r="BM79" s="207"/>
      <c r="BN79" s="207"/>
      <c r="BO79" s="205"/>
      <c r="BP79" s="205"/>
      <c r="BQ79" s="205"/>
      <c r="BR79" s="205"/>
      <c r="BS79" s="205"/>
      <c r="BT79" s="205"/>
      <c r="BU79" s="205"/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  <c r="EO79" s="205"/>
      <c r="EP79" s="205"/>
      <c r="EQ79" s="205"/>
      <c r="ER79" s="205"/>
      <c r="ES79" s="205"/>
      <c r="ET79" s="205"/>
      <c r="EU79" s="205"/>
      <c r="EV79" s="205"/>
      <c r="EW79" s="205"/>
      <c r="EX79" s="205"/>
      <c r="EY79" s="205"/>
      <c r="EZ79" s="205"/>
      <c r="FA79" s="205"/>
      <c r="FB79" s="205"/>
      <c r="FC79" s="205"/>
      <c r="FD79" s="205"/>
      <c r="FE79" s="205"/>
      <c r="FF79" s="205"/>
      <c r="FG79" s="205"/>
      <c r="FH79" s="205"/>
      <c r="FI79" s="205"/>
      <c r="FJ79" s="205"/>
      <c r="FK79" s="205"/>
      <c r="FL79" s="205"/>
      <c r="FM79" s="205"/>
      <c r="FN79" s="205"/>
      <c r="FO79" s="205"/>
      <c r="FP79" s="205"/>
      <c r="FQ79" s="205"/>
      <c r="FR79" s="205"/>
      <c r="FS79" s="205"/>
      <c r="FT79" s="205"/>
      <c r="FU79" s="205"/>
      <c r="FV79" s="205"/>
      <c r="FW79" s="205"/>
      <c r="FX79" s="205"/>
      <c r="FY79" s="205"/>
      <c r="FZ79" s="205"/>
      <c r="GA79" s="205"/>
      <c r="GB79" s="205"/>
      <c r="GC79" s="205"/>
      <c r="GD79" s="205"/>
      <c r="GE79" s="205"/>
      <c r="GF79" s="205"/>
      <c r="GG79" s="205"/>
      <c r="GH79" s="205"/>
      <c r="GI79" s="205"/>
      <c r="GJ79" s="205"/>
      <c r="GK79" s="205"/>
      <c r="GL79" s="205"/>
      <c r="GM79" s="205"/>
      <c r="GN79" s="205"/>
      <c r="GO79" s="205"/>
      <c r="GP79" s="205"/>
      <c r="GQ79" s="205"/>
      <c r="GR79" s="205"/>
      <c r="GS79" s="205"/>
      <c r="GT79" s="205"/>
      <c r="GU79" s="205"/>
      <c r="GV79" s="205"/>
      <c r="GW79" s="205"/>
      <c r="GX79" s="205"/>
      <c r="GY79" s="205"/>
      <c r="GZ79" s="205"/>
      <c r="HA79" s="205"/>
      <c r="HB79" s="205"/>
      <c r="HC79" s="205"/>
      <c r="HD79" s="205"/>
      <c r="HE79" s="205"/>
      <c r="HF79" s="205"/>
      <c r="HG79" s="205"/>
      <c r="HH79" s="205"/>
      <c r="HI79" s="205"/>
      <c r="HJ79" s="205"/>
      <c r="HK79" s="205"/>
      <c r="HL79" s="205"/>
      <c r="HM79" s="205"/>
      <c r="HN79" s="205"/>
      <c r="HO79" s="205"/>
      <c r="HP79" s="205"/>
      <c r="HQ79" s="205"/>
      <c r="HR79" s="205"/>
      <c r="HS79" s="205"/>
      <c r="HT79" s="205"/>
      <c r="HU79" s="205"/>
      <c r="HV79" s="205"/>
      <c r="HW79" s="205"/>
      <c r="HX79" s="205"/>
      <c r="HY79" s="205"/>
      <c r="HZ79" s="205"/>
      <c r="IA79" s="205"/>
      <c r="IB79" s="205"/>
      <c r="IC79" s="205"/>
      <c r="ID79" s="205"/>
      <c r="IE79" s="205"/>
      <c r="IF79" s="205"/>
      <c r="IG79" s="205"/>
      <c r="IH79" s="205"/>
      <c r="II79" s="205"/>
      <c r="IJ79" s="205"/>
      <c r="IK79" s="205"/>
      <c r="IL79" s="205"/>
      <c r="IM79" s="205"/>
      <c r="IN79" s="205"/>
      <c r="IO79" s="205"/>
      <c r="IP79" s="205"/>
      <c r="IQ79" s="205"/>
    </row>
    <row r="80" spans="1:251" s="488" customFormat="1" ht="22.5">
      <c r="A80" s="483" t="s">
        <v>168</v>
      </c>
      <c r="B80" s="484" t="str">
        <f t="shared" si="4"/>
        <v>PCM057</v>
      </c>
      <c r="C80" s="485" t="s">
        <v>271</v>
      </c>
      <c r="D80" s="426" t="s">
        <v>203</v>
      </c>
      <c r="E80" s="294">
        <v>40</v>
      </c>
      <c r="F80" s="376"/>
      <c r="G80" s="486">
        <f t="shared" si="5"/>
        <v>0</v>
      </c>
      <c r="H80" s="487"/>
    </row>
    <row r="81" spans="1:251" s="488" customFormat="1">
      <c r="A81" s="483" t="s">
        <v>169</v>
      </c>
      <c r="B81" s="484" t="str">
        <f t="shared" si="4"/>
        <v>PCM058</v>
      </c>
      <c r="C81" s="485" t="s">
        <v>272</v>
      </c>
      <c r="D81" s="426" t="s">
        <v>628</v>
      </c>
      <c r="E81" s="294">
        <v>50</v>
      </c>
      <c r="F81" s="376"/>
      <c r="G81" s="486">
        <f t="shared" si="5"/>
        <v>0</v>
      </c>
      <c r="H81" s="487"/>
    </row>
    <row r="82" spans="1:251" s="488" customFormat="1">
      <c r="A82" s="483" t="s">
        <v>170</v>
      </c>
      <c r="B82" s="484" t="str">
        <f t="shared" si="4"/>
        <v>PCM059</v>
      </c>
      <c r="C82" s="485" t="s">
        <v>206</v>
      </c>
      <c r="D82" s="426" t="s">
        <v>73</v>
      </c>
      <c r="E82" s="294">
        <v>150</v>
      </c>
      <c r="F82" s="376"/>
      <c r="G82" s="486">
        <f t="shared" si="5"/>
        <v>0</v>
      </c>
      <c r="H82" s="487"/>
    </row>
    <row r="83" spans="1:251" s="488" customFormat="1">
      <c r="A83" s="483" t="s">
        <v>171</v>
      </c>
      <c r="B83" s="484" t="str">
        <f t="shared" si="4"/>
        <v>PCM060</v>
      </c>
      <c r="C83" s="485" t="s">
        <v>273</v>
      </c>
      <c r="D83" s="426" t="s">
        <v>628</v>
      </c>
      <c r="E83" s="294">
        <v>43</v>
      </c>
      <c r="F83" s="376"/>
      <c r="G83" s="486">
        <f t="shared" si="5"/>
        <v>0</v>
      </c>
      <c r="H83" s="487"/>
    </row>
    <row r="84" spans="1:251" s="488" customFormat="1">
      <c r="A84" s="483" t="s">
        <v>172</v>
      </c>
      <c r="B84" s="484" t="str">
        <f t="shared" si="4"/>
        <v>PCM061</v>
      </c>
      <c r="C84" s="485" t="s">
        <v>267</v>
      </c>
      <c r="D84" s="426" t="s">
        <v>268</v>
      </c>
      <c r="E84" s="294">
        <v>1</v>
      </c>
      <c r="F84" s="376"/>
      <c r="G84" s="486">
        <f t="shared" si="5"/>
        <v>0</v>
      </c>
      <c r="H84" s="487"/>
    </row>
    <row r="85" spans="1:251" s="253" customFormat="1">
      <c r="A85" s="246"/>
      <c r="B85" s="247"/>
      <c r="C85" s="248" t="s">
        <v>84</v>
      </c>
      <c r="D85" s="249"/>
      <c r="E85" s="251"/>
      <c r="F85" s="251"/>
      <c r="G85" s="252"/>
      <c r="H85" s="224"/>
    </row>
    <row r="86" spans="1:251" s="253" customFormat="1">
      <c r="A86" s="257" t="s">
        <v>173</v>
      </c>
      <c r="B86" s="258" t="str">
        <f t="shared" ref="B86:B91" si="6">CONCATENATE("PCO",A86)</f>
        <v>PCO062</v>
      </c>
      <c r="C86" s="300" t="s">
        <v>275</v>
      </c>
      <c r="D86" s="195" t="s">
        <v>203</v>
      </c>
      <c r="E86" s="294">
        <v>0</v>
      </c>
      <c r="F86" s="259"/>
      <c r="G86" s="260">
        <f t="shared" ref="G86:G97" si="7">E86*F86</f>
        <v>0</v>
      </c>
      <c r="H86" s="254"/>
      <c r="I86" s="255"/>
      <c r="J86" s="255"/>
      <c r="K86" s="255"/>
      <c r="L86" s="255"/>
      <c r="M86" s="255"/>
      <c r="N86" s="255"/>
      <c r="O86" s="255"/>
      <c r="P86" s="255"/>
      <c r="Q86" s="255"/>
      <c r="R86" s="255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  <c r="AF86" s="255"/>
      <c r="AG86" s="255"/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  <c r="AT86" s="255"/>
      <c r="AU86" s="255"/>
      <c r="AV86" s="255"/>
      <c r="AW86" s="255"/>
      <c r="AX86" s="255"/>
      <c r="AY86" s="255"/>
      <c r="AZ86" s="255"/>
      <c r="BA86" s="255"/>
      <c r="BB86" s="255"/>
      <c r="BC86" s="255"/>
      <c r="BD86" s="255"/>
      <c r="BE86" s="255"/>
      <c r="BF86" s="255"/>
      <c r="BG86" s="255"/>
      <c r="BH86" s="255"/>
      <c r="BI86" s="255"/>
      <c r="BJ86" s="255"/>
      <c r="BK86" s="255"/>
      <c r="BL86" s="255"/>
      <c r="BM86" s="256"/>
      <c r="BN86" s="256"/>
      <c r="BO86" s="255"/>
      <c r="BP86" s="255"/>
      <c r="BQ86" s="255"/>
      <c r="BR86" s="255"/>
      <c r="BS86" s="255"/>
      <c r="BT86" s="255"/>
      <c r="BU86" s="255"/>
      <c r="BV86" s="255"/>
      <c r="BW86" s="255"/>
      <c r="BX86" s="255"/>
      <c r="BY86" s="255"/>
      <c r="BZ86" s="255"/>
      <c r="CA86" s="255"/>
      <c r="CB86" s="255"/>
      <c r="CC86" s="255"/>
      <c r="CD86" s="255"/>
      <c r="CE86" s="255"/>
      <c r="CF86" s="255"/>
      <c r="CG86" s="255"/>
      <c r="CH86" s="255"/>
      <c r="CI86" s="255"/>
      <c r="CJ86" s="255"/>
      <c r="CK86" s="255"/>
      <c r="CL86" s="255"/>
      <c r="CM86" s="255"/>
      <c r="CN86" s="255"/>
      <c r="CO86" s="255"/>
      <c r="CP86" s="255"/>
      <c r="CQ86" s="255"/>
      <c r="CR86" s="255"/>
      <c r="CS86" s="255"/>
      <c r="CT86" s="255"/>
      <c r="CU86" s="255"/>
      <c r="CV86" s="255"/>
      <c r="CW86" s="255"/>
      <c r="CX86" s="255"/>
      <c r="CY86" s="255"/>
      <c r="CZ86" s="255"/>
      <c r="DA86" s="255"/>
      <c r="DB86" s="255"/>
      <c r="DC86" s="255"/>
      <c r="DD86" s="255"/>
      <c r="DE86" s="255"/>
      <c r="DF86" s="255"/>
      <c r="DG86" s="255"/>
      <c r="DH86" s="255"/>
      <c r="DI86" s="255"/>
      <c r="DJ86" s="255"/>
      <c r="DK86" s="255"/>
      <c r="DL86" s="255"/>
      <c r="DM86" s="255"/>
      <c r="DN86" s="255"/>
      <c r="DO86" s="255"/>
      <c r="DP86" s="255"/>
      <c r="DQ86" s="255"/>
      <c r="DR86" s="255"/>
      <c r="DS86" s="255"/>
      <c r="DT86" s="255"/>
      <c r="DU86" s="255"/>
      <c r="DV86" s="255"/>
      <c r="DW86" s="255"/>
      <c r="DX86" s="255"/>
      <c r="DY86" s="255"/>
      <c r="DZ86" s="255"/>
      <c r="EA86" s="255"/>
      <c r="EB86" s="255"/>
      <c r="EC86" s="255"/>
      <c r="ED86" s="255"/>
      <c r="EE86" s="255"/>
      <c r="EF86" s="255"/>
      <c r="EG86" s="255"/>
      <c r="EH86" s="255"/>
      <c r="EI86" s="255"/>
      <c r="EJ86" s="255"/>
      <c r="EK86" s="255"/>
      <c r="EL86" s="255"/>
      <c r="EM86" s="255"/>
      <c r="EN86" s="255"/>
      <c r="EO86" s="255"/>
      <c r="EP86" s="255"/>
      <c r="EQ86" s="255"/>
      <c r="ER86" s="255"/>
      <c r="ES86" s="255"/>
      <c r="ET86" s="255"/>
      <c r="EU86" s="255"/>
      <c r="EV86" s="255"/>
      <c r="EW86" s="255"/>
      <c r="EX86" s="255"/>
      <c r="EY86" s="255"/>
      <c r="EZ86" s="255"/>
      <c r="FA86" s="255"/>
      <c r="FB86" s="255"/>
      <c r="FC86" s="255"/>
      <c r="FD86" s="255"/>
      <c r="FE86" s="255"/>
      <c r="FF86" s="255"/>
      <c r="FG86" s="255"/>
      <c r="FH86" s="255"/>
      <c r="FI86" s="255"/>
      <c r="FJ86" s="255"/>
      <c r="FK86" s="255"/>
      <c r="FL86" s="255"/>
      <c r="FM86" s="255"/>
      <c r="FN86" s="255"/>
      <c r="FO86" s="255"/>
      <c r="FP86" s="255"/>
      <c r="FQ86" s="255"/>
      <c r="FR86" s="255"/>
      <c r="FS86" s="255"/>
      <c r="FT86" s="255"/>
      <c r="FU86" s="255"/>
      <c r="FV86" s="255"/>
      <c r="FW86" s="255"/>
      <c r="FX86" s="255"/>
      <c r="FY86" s="255"/>
      <c r="FZ86" s="255"/>
      <c r="GA86" s="255"/>
      <c r="GB86" s="255"/>
      <c r="GC86" s="255"/>
      <c r="GD86" s="255"/>
      <c r="GE86" s="255"/>
      <c r="GF86" s="255"/>
      <c r="GG86" s="255"/>
      <c r="GH86" s="255"/>
      <c r="GI86" s="255"/>
      <c r="GJ86" s="255"/>
      <c r="GK86" s="255"/>
      <c r="GL86" s="255"/>
      <c r="GM86" s="255"/>
      <c r="GN86" s="255"/>
      <c r="GO86" s="255"/>
      <c r="GP86" s="255"/>
      <c r="GQ86" s="255"/>
      <c r="GR86" s="255"/>
      <c r="GS86" s="255"/>
      <c r="GT86" s="255"/>
      <c r="GU86" s="255"/>
      <c r="GV86" s="255"/>
      <c r="GW86" s="255"/>
      <c r="GX86" s="255"/>
      <c r="GY86" s="255"/>
      <c r="GZ86" s="255"/>
      <c r="HA86" s="255"/>
      <c r="HB86" s="255"/>
      <c r="HC86" s="255"/>
      <c r="HD86" s="255"/>
      <c r="HE86" s="255"/>
      <c r="HF86" s="255"/>
      <c r="HG86" s="255"/>
      <c r="HH86" s="255"/>
      <c r="HI86" s="255"/>
      <c r="HJ86" s="255"/>
      <c r="HK86" s="255"/>
      <c r="HL86" s="255"/>
      <c r="HM86" s="255"/>
      <c r="HN86" s="255"/>
      <c r="HO86" s="255"/>
      <c r="HP86" s="255"/>
      <c r="HQ86" s="255"/>
      <c r="HR86" s="255"/>
      <c r="HS86" s="255"/>
      <c r="HT86" s="255"/>
      <c r="HU86" s="255"/>
      <c r="HV86" s="255"/>
      <c r="HW86" s="255"/>
      <c r="HX86" s="255"/>
      <c r="HY86" s="255"/>
      <c r="HZ86" s="255"/>
      <c r="IA86" s="255"/>
      <c r="IB86" s="255"/>
      <c r="IC86" s="255"/>
      <c r="ID86" s="255"/>
      <c r="IE86" s="255"/>
      <c r="IF86" s="255"/>
      <c r="IG86" s="255"/>
      <c r="IH86" s="255"/>
      <c r="II86" s="255"/>
      <c r="IJ86" s="255"/>
      <c r="IK86" s="255"/>
      <c r="IL86" s="255"/>
      <c r="IM86" s="255"/>
      <c r="IN86" s="255"/>
      <c r="IO86" s="255"/>
      <c r="IP86" s="255"/>
      <c r="IQ86" s="255"/>
    </row>
    <row r="87" spans="1:251" s="253" customFormat="1">
      <c r="A87" s="257" t="s">
        <v>174</v>
      </c>
      <c r="B87" s="258" t="str">
        <f t="shared" si="6"/>
        <v>PCO063</v>
      </c>
      <c r="C87" s="300" t="s">
        <v>83</v>
      </c>
      <c r="D87" s="195" t="s">
        <v>203</v>
      </c>
      <c r="E87" s="294">
        <v>4</v>
      </c>
      <c r="F87" s="259"/>
      <c r="G87" s="260">
        <f t="shared" si="7"/>
        <v>0</v>
      </c>
      <c r="H87" s="254"/>
      <c r="I87" s="255"/>
      <c r="J87" s="255"/>
      <c r="K87" s="255"/>
      <c r="L87" s="255"/>
      <c r="M87" s="255"/>
      <c r="N87" s="255"/>
      <c r="O87" s="255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55"/>
      <c r="AG87" s="255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/>
      <c r="AV87" s="255"/>
      <c r="AW87" s="255"/>
      <c r="AX87" s="255"/>
      <c r="AY87" s="255"/>
      <c r="AZ87" s="255"/>
      <c r="BA87" s="255"/>
      <c r="BB87" s="255"/>
      <c r="BC87" s="255"/>
      <c r="BD87" s="255"/>
      <c r="BE87" s="255"/>
      <c r="BF87" s="255"/>
      <c r="BG87" s="255"/>
      <c r="BH87" s="255"/>
      <c r="BI87" s="255"/>
      <c r="BJ87" s="255"/>
      <c r="BK87" s="255"/>
      <c r="BL87" s="255"/>
      <c r="BM87" s="256"/>
      <c r="BN87" s="256"/>
      <c r="BO87" s="255"/>
      <c r="BP87" s="255"/>
      <c r="BQ87" s="255"/>
      <c r="BR87" s="255"/>
      <c r="BS87" s="255"/>
      <c r="BT87" s="255"/>
      <c r="BU87" s="255"/>
      <c r="BV87" s="255"/>
      <c r="BW87" s="255"/>
      <c r="BX87" s="255"/>
      <c r="BY87" s="255"/>
      <c r="BZ87" s="255"/>
      <c r="CA87" s="255"/>
      <c r="CB87" s="255"/>
      <c r="CC87" s="255"/>
      <c r="CD87" s="255"/>
      <c r="CE87" s="255"/>
      <c r="CF87" s="255"/>
      <c r="CG87" s="255"/>
      <c r="CH87" s="255"/>
      <c r="CI87" s="255"/>
      <c r="CJ87" s="255"/>
      <c r="CK87" s="255"/>
      <c r="CL87" s="255"/>
      <c r="CM87" s="255"/>
      <c r="CN87" s="255"/>
      <c r="CO87" s="255"/>
      <c r="CP87" s="255"/>
      <c r="CQ87" s="255"/>
      <c r="CR87" s="255"/>
      <c r="CS87" s="255"/>
      <c r="CT87" s="255"/>
      <c r="CU87" s="255"/>
      <c r="CV87" s="255"/>
      <c r="CW87" s="255"/>
      <c r="CX87" s="255"/>
      <c r="CY87" s="255"/>
      <c r="CZ87" s="255"/>
      <c r="DA87" s="255"/>
      <c r="DB87" s="255"/>
      <c r="DC87" s="255"/>
      <c r="DD87" s="255"/>
      <c r="DE87" s="255"/>
      <c r="DF87" s="255"/>
      <c r="DG87" s="255"/>
      <c r="DH87" s="255"/>
      <c r="DI87" s="255"/>
      <c r="DJ87" s="255"/>
      <c r="DK87" s="255"/>
      <c r="DL87" s="255"/>
      <c r="DM87" s="255"/>
      <c r="DN87" s="255"/>
      <c r="DO87" s="255"/>
      <c r="DP87" s="255"/>
      <c r="DQ87" s="255"/>
      <c r="DR87" s="255"/>
      <c r="DS87" s="255"/>
      <c r="DT87" s="255"/>
      <c r="DU87" s="255"/>
      <c r="DV87" s="255"/>
      <c r="DW87" s="255"/>
      <c r="DX87" s="255"/>
      <c r="DY87" s="255"/>
      <c r="DZ87" s="255"/>
      <c r="EA87" s="255"/>
      <c r="EB87" s="255"/>
      <c r="EC87" s="255"/>
      <c r="ED87" s="255"/>
      <c r="EE87" s="255"/>
      <c r="EF87" s="255"/>
      <c r="EG87" s="255"/>
      <c r="EH87" s="255"/>
      <c r="EI87" s="255"/>
      <c r="EJ87" s="255"/>
      <c r="EK87" s="255"/>
      <c r="EL87" s="255"/>
      <c r="EM87" s="255"/>
      <c r="EN87" s="255"/>
      <c r="EO87" s="255"/>
      <c r="EP87" s="255"/>
      <c r="EQ87" s="255"/>
      <c r="ER87" s="255"/>
      <c r="ES87" s="255"/>
      <c r="ET87" s="255"/>
      <c r="EU87" s="255"/>
      <c r="EV87" s="255"/>
      <c r="EW87" s="255"/>
      <c r="EX87" s="255"/>
      <c r="EY87" s="255"/>
      <c r="EZ87" s="255"/>
      <c r="FA87" s="255"/>
      <c r="FB87" s="255"/>
      <c r="FC87" s="255"/>
      <c r="FD87" s="255"/>
      <c r="FE87" s="255"/>
      <c r="FF87" s="255"/>
      <c r="FG87" s="255"/>
      <c r="FH87" s="255"/>
      <c r="FI87" s="255"/>
      <c r="FJ87" s="255"/>
      <c r="FK87" s="255"/>
      <c r="FL87" s="255"/>
      <c r="FM87" s="255"/>
      <c r="FN87" s="255"/>
      <c r="FO87" s="255"/>
      <c r="FP87" s="255"/>
      <c r="FQ87" s="255"/>
      <c r="FR87" s="255"/>
      <c r="FS87" s="255"/>
      <c r="FT87" s="255"/>
      <c r="FU87" s="255"/>
      <c r="FV87" s="255"/>
      <c r="FW87" s="255"/>
      <c r="FX87" s="255"/>
      <c r="FY87" s="255"/>
      <c r="FZ87" s="255"/>
      <c r="GA87" s="255"/>
      <c r="GB87" s="255"/>
      <c r="GC87" s="255"/>
      <c r="GD87" s="255"/>
      <c r="GE87" s="255"/>
      <c r="GF87" s="255"/>
      <c r="GG87" s="255"/>
      <c r="GH87" s="255"/>
      <c r="GI87" s="255"/>
      <c r="GJ87" s="255"/>
      <c r="GK87" s="255"/>
      <c r="GL87" s="255"/>
      <c r="GM87" s="255"/>
      <c r="GN87" s="255"/>
      <c r="GO87" s="255"/>
      <c r="GP87" s="255"/>
      <c r="GQ87" s="255"/>
      <c r="GR87" s="255"/>
      <c r="GS87" s="255"/>
      <c r="GT87" s="255"/>
      <c r="GU87" s="255"/>
      <c r="GV87" s="255"/>
      <c r="GW87" s="255"/>
      <c r="GX87" s="255"/>
      <c r="GY87" s="255"/>
      <c r="GZ87" s="255"/>
      <c r="HA87" s="255"/>
      <c r="HB87" s="255"/>
      <c r="HC87" s="255"/>
      <c r="HD87" s="255"/>
      <c r="HE87" s="255"/>
      <c r="HF87" s="255"/>
      <c r="HG87" s="255"/>
      <c r="HH87" s="255"/>
      <c r="HI87" s="255"/>
      <c r="HJ87" s="255"/>
      <c r="HK87" s="255"/>
      <c r="HL87" s="255"/>
      <c r="HM87" s="255"/>
      <c r="HN87" s="255"/>
      <c r="HO87" s="255"/>
      <c r="HP87" s="255"/>
      <c r="HQ87" s="255"/>
      <c r="HR87" s="255"/>
      <c r="HS87" s="255"/>
      <c r="HT87" s="255"/>
      <c r="HU87" s="255"/>
      <c r="HV87" s="255"/>
      <c r="HW87" s="255"/>
      <c r="HX87" s="255"/>
      <c r="HY87" s="255"/>
      <c r="HZ87" s="255"/>
      <c r="IA87" s="255"/>
      <c r="IB87" s="255"/>
      <c r="IC87" s="255"/>
      <c r="ID87" s="255"/>
      <c r="IE87" s="255"/>
      <c r="IF87" s="255"/>
      <c r="IG87" s="255"/>
      <c r="IH87" s="255"/>
      <c r="II87" s="255"/>
      <c r="IJ87" s="255"/>
      <c r="IK87" s="255"/>
      <c r="IL87" s="255"/>
      <c r="IM87" s="255"/>
      <c r="IN87" s="255"/>
      <c r="IO87" s="255"/>
      <c r="IP87" s="255"/>
      <c r="IQ87" s="255"/>
    </row>
    <row r="88" spans="1:251" s="253" customFormat="1">
      <c r="A88" s="257" t="s">
        <v>175</v>
      </c>
      <c r="B88" s="258" t="str">
        <f t="shared" si="6"/>
        <v>PCO064</v>
      </c>
      <c r="C88" s="300" t="s">
        <v>76</v>
      </c>
      <c r="D88" s="195" t="s">
        <v>203</v>
      </c>
      <c r="E88" s="294">
        <v>4</v>
      </c>
      <c r="F88" s="259"/>
      <c r="G88" s="260">
        <f t="shared" si="7"/>
        <v>0</v>
      </c>
      <c r="H88" s="254"/>
      <c r="I88" s="255"/>
      <c r="J88" s="255"/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55"/>
      <c r="AG88" s="255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255"/>
      <c r="BE88" s="255"/>
      <c r="BF88" s="255"/>
      <c r="BG88" s="255"/>
      <c r="BH88" s="255"/>
      <c r="BI88" s="255"/>
      <c r="BJ88" s="255"/>
      <c r="BK88" s="255"/>
      <c r="BL88" s="255"/>
      <c r="BM88" s="256"/>
      <c r="BN88" s="256"/>
      <c r="BO88" s="255"/>
      <c r="BP88" s="255"/>
      <c r="BQ88" s="255"/>
      <c r="BR88" s="255"/>
      <c r="BS88" s="255"/>
      <c r="BT88" s="255"/>
      <c r="BU88" s="255"/>
      <c r="BV88" s="255"/>
      <c r="BW88" s="255"/>
      <c r="BX88" s="255"/>
      <c r="BY88" s="255"/>
      <c r="BZ88" s="255"/>
      <c r="CA88" s="255"/>
      <c r="CB88" s="255"/>
      <c r="CC88" s="255"/>
      <c r="CD88" s="255"/>
      <c r="CE88" s="255"/>
      <c r="CF88" s="255"/>
      <c r="CG88" s="255"/>
      <c r="CH88" s="255"/>
      <c r="CI88" s="255"/>
      <c r="CJ88" s="255"/>
      <c r="CK88" s="255"/>
      <c r="CL88" s="255"/>
      <c r="CM88" s="255"/>
      <c r="CN88" s="255"/>
      <c r="CO88" s="255"/>
      <c r="CP88" s="255"/>
      <c r="CQ88" s="255"/>
      <c r="CR88" s="255"/>
      <c r="CS88" s="255"/>
      <c r="CT88" s="255"/>
      <c r="CU88" s="255"/>
      <c r="CV88" s="255"/>
      <c r="CW88" s="255"/>
      <c r="CX88" s="255"/>
      <c r="CY88" s="255"/>
      <c r="CZ88" s="255"/>
      <c r="DA88" s="255"/>
      <c r="DB88" s="255"/>
      <c r="DC88" s="255"/>
      <c r="DD88" s="255"/>
      <c r="DE88" s="255"/>
      <c r="DF88" s="255"/>
      <c r="DG88" s="255"/>
      <c r="DH88" s="255"/>
      <c r="DI88" s="255"/>
      <c r="DJ88" s="255"/>
      <c r="DK88" s="255"/>
      <c r="DL88" s="255"/>
      <c r="DM88" s="255"/>
      <c r="DN88" s="255"/>
      <c r="DO88" s="255"/>
      <c r="DP88" s="255"/>
      <c r="DQ88" s="255"/>
      <c r="DR88" s="255"/>
      <c r="DS88" s="255"/>
      <c r="DT88" s="255"/>
      <c r="DU88" s="255"/>
      <c r="DV88" s="255"/>
      <c r="DW88" s="255"/>
      <c r="DX88" s="255"/>
      <c r="DY88" s="255"/>
      <c r="DZ88" s="255"/>
      <c r="EA88" s="255"/>
      <c r="EB88" s="255"/>
      <c r="EC88" s="255"/>
      <c r="ED88" s="255"/>
      <c r="EE88" s="255"/>
      <c r="EF88" s="255"/>
      <c r="EG88" s="255"/>
      <c r="EH88" s="255"/>
      <c r="EI88" s="255"/>
      <c r="EJ88" s="255"/>
      <c r="EK88" s="255"/>
      <c r="EL88" s="255"/>
      <c r="EM88" s="255"/>
      <c r="EN88" s="255"/>
      <c r="EO88" s="255"/>
      <c r="EP88" s="255"/>
      <c r="EQ88" s="255"/>
      <c r="ER88" s="255"/>
      <c r="ES88" s="255"/>
      <c r="ET88" s="255"/>
      <c r="EU88" s="255"/>
      <c r="EV88" s="255"/>
      <c r="EW88" s="255"/>
      <c r="EX88" s="255"/>
      <c r="EY88" s="255"/>
      <c r="EZ88" s="255"/>
      <c r="FA88" s="255"/>
      <c r="FB88" s="255"/>
      <c r="FC88" s="255"/>
      <c r="FD88" s="255"/>
      <c r="FE88" s="255"/>
      <c r="FF88" s="255"/>
      <c r="FG88" s="255"/>
      <c r="FH88" s="255"/>
      <c r="FI88" s="255"/>
      <c r="FJ88" s="255"/>
      <c r="FK88" s="255"/>
      <c r="FL88" s="255"/>
      <c r="FM88" s="255"/>
      <c r="FN88" s="255"/>
      <c r="FO88" s="255"/>
      <c r="FP88" s="255"/>
      <c r="FQ88" s="255"/>
      <c r="FR88" s="255"/>
      <c r="FS88" s="255"/>
      <c r="FT88" s="255"/>
      <c r="FU88" s="255"/>
      <c r="FV88" s="255"/>
      <c r="FW88" s="255"/>
      <c r="FX88" s="255"/>
      <c r="FY88" s="255"/>
      <c r="FZ88" s="255"/>
      <c r="GA88" s="255"/>
      <c r="GB88" s="255"/>
      <c r="GC88" s="255"/>
      <c r="GD88" s="255"/>
      <c r="GE88" s="255"/>
      <c r="GF88" s="255"/>
      <c r="GG88" s="255"/>
      <c r="GH88" s="255"/>
      <c r="GI88" s="255"/>
      <c r="GJ88" s="255"/>
      <c r="GK88" s="255"/>
      <c r="GL88" s="255"/>
      <c r="GM88" s="255"/>
      <c r="GN88" s="255"/>
      <c r="GO88" s="255"/>
      <c r="GP88" s="255"/>
      <c r="GQ88" s="255"/>
      <c r="GR88" s="255"/>
      <c r="GS88" s="255"/>
      <c r="GT88" s="255"/>
      <c r="GU88" s="255"/>
      <c r="GV88" s="255"/>
      <c r="GW88" s="255"/>
      <c r="GX88" s="255"/>
      <c r="GY88" s="255"/>
      <c r="GZ88" s="255"/>
      <c r="HA88" s="255"/>
      <c r="HB88" s="255"/>
      <c r="HC88" s="255"/>
      <c r="HD88" s="255"/>
      <c r="HE88" s="255"/>
      <c r="HF88" s="255"/>
      <c r="HG88" s="255"/>
      <c r="HH88" s="255"/>
      <c r="HI88" s="255"/>
      <c r="HJ88" s="255"/>
      <c r="HK88" s="255"/>
      <c r="HL88" s="255"/>
      <c r="HM88" s="255"/>
      <c r="HN88" s="255"/>
      <c r="HO88" s="255"/>
      <c r="HP88" s="255"/>
      <c r="HQ88" s="255"/>
      <c r="HR88" s="255"/>
      <c r="HS88" s="255"/>
      <c r="HT88" s="255"/>
      <c r="HU88" s="255"/>
      <c r="HV88" s="255"/>
      <c r="HW88" s="255"/>
      <c r="HX88" s="255"/>
      <c r="HY88" s="255"/>
      <c r="HZ88" s="255"/>
      <c r="IA88" s="255"/>
      <c r="IB88" s="255"/>
      <c r="IC88" s="255"/>
      <c r="ID88" s="255"/>
      <c r="IE88" s="255"/>
      <c r="IF88" s="255"/>
      <c r="IG88" s="255"/>
      <c r="IH88" s="255"/>
      <c r="II88" s="255"/>
      <c r="IJ88" s="255"/>
      <c r="IK88" s="255"/>
      <c r="IL88" s="255"/>
      <c r="IM88" s="255"/>
      <c r="IN88" s="255"/>
      <c r="IO88" s="255"/>
      <c r="IP88" s="255"/>
      <c r="IQ88" s="255"/>
    </row>
    <row r="89" spans="1:251" s="253" customFormat="1">
      <c r="A89" s="257" t="s">
        <v>176</v>
      </c>
      <c r="B89" s="258" t="str">
        <f t="shared" si="6"/>
        <v>PCO065</v>
      </c>
      <c r="C89" s="300" t="s">
        <v>79</v>
      </c>
      <c r="D89" s="195" t="s">
        <v>203</v>
      </c>
      <c r="E89" s="294">
        <v>4</v>
      </c>
      <c r="F89" s="259"/>
      <c r="G89" s="260">
        <f t="shared" si="7"/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177</v>
      </c>
      <c r="B90" s="258" t="str">
        <f t="shared" si="6"/>
        <v>PCO066</v>
      </c>
      <c r="C90" s="300" t="s">
        <v>78</v>
      </c>
      <c r="D90" s="195" t="s">
        <v>203</v>
      </c>
      <c r="E90" s="294">
        <v>8</v>
      </c>
      <c r="F90" s="259"/>
      <c r="G90" s="260">
        <f t="shared" si="7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178</v>
      </c>
      <c r="B91" s="258" t="str">
        <f t="shared" si="6"/>
        <v>PCO067</v>
      </c>
      <c r="C91" s="300" t="s">
        <v>276</v>
      </c>
      <c r="D91" s="195" t="s">
        <v>203</v>
      </c>
      <c r="E91" s="294">
        <v>4</v>
      </c>
      <c r="F91" s="259"/>
      <c r="G91" s="260">
        <f t="shared" si="7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179</v>
      </c>
      <c r="B92" s="258" t="str">
        <f t="shared" ref="B92:B97" si="8">CONCATENATE("PCO",A92)</f>
        <v>PCO068</v>
      </c>
      <c r="C92" s="300" t="s">
        <v>77</v>
      </c>
      <c r="D92" s="195" t="s">
        <v>203</v>
      </c>
      <c r="E92" s="294">
        <v>8</v>
      </c>
      <c r="F92" s="259"/>
      <c r="G92" s="260">
        <f t="shared" si="7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180</v>
      </c>
      <c r="B93" s="258" t="str">
        <f t="shared" si="8"/>
        <v>PCO069</v>
      </c>
      <c r="C93" s="300" t="s">
        <v>235</v>
      </c>
      <c r="D93" s="195" t="s">
        <v>203</v>
      </c>
      <c r="E93" s="294">
        <v>0</v>
      </c>
      <c r="F93" s="259"/>
      <c r="G93" s="260">
        <f t="shared" si="7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181</v>
      </c>
      <c r="B94" s="258" t="str">
        <f t="shared" si="8"/>
        <v>PCO070</v>
      </c>
      <c r="C94" s="300" t="s">
        <v>277</v>
      </c>
      <c r="D94" s="195" t="s">
        <v>203</v>
      </c>
      <c r="E94" s="294">
        <v>4</v>
      </c>
      <c r="F94" s="259"/>
      <c r="G94" s="260">
        <f t="shared" si="7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182</v>
      </c>
      <c r="B95" s="258" t="str">
        <f t="shared" si="8"/>
        <v>PCO071</v>
      </c>
      <c r="C95" s="300" t="s">
        <v>80</v>
      </c>
      <c r="D95" s="195" t="s">
        <v>203</v>
      </c>
      <c r="E95" s="294">
        <v>4</v>
      </c>
      <c r="F95" s="259"/>
      <c r="G95" s="260">
        <f t="shared" si="7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183</v>
      </c>
      <c r="B96" s="258" t="str">
        <f t="shared" si="8"/>
        <v>PCO072</v>
      </c>
      <c r="C96" s="300" t="s">
        <v>81</v>
      </c>
      <c r="D96" s="195" t="s">
        <v>203</v>
      </c>
      <c r="E96" s="294">
        <v>4</v>
      </c>
      <c r="F96" s="259"/>
      <c r="G96" s="260">
        <f t="shared" si="7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 ht="13.5" thickBot="1">
      <c r="A97" s="257" t="s">
        <v>184</v>
      </c>
      <c r="B97" s="258" t="str">
        <f t="shared" si="8"/>
        <v>PCO073</v>
      </c>
      <c r="C97" s="300" t="s">
        <v>82</v>
      </c>
      <c r="D97" s="195" t="s">
        <v>203</v>
      </c>
      <c r="E97" s="294">
        <v>4</v>
      </c>
      <c r="F97" s="259"/>
      <c r="G97" s="260">
        <f t="shared" si="7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6.5" thickBot="1">
      <c r="A98" s="262" t="s">
        <v>107</v>
      </c>
      <c r="B98" s="193"/>
      <c r="C98" s="166"/>
      <c r="D98" s="167"/>
      <c r="E98" s="263"/>
      <c r="F98" s="180"/>
      <c r="G98" s="181">
        <f>SUM(G12:G97)</f>
        <v>0</v>
      </c>
      <c r="H98" s="224"/>
    </row>
    <row r="99" spans="1:251" s="253" customFormat="1" ht="15.75">
      <c r="A99" s="298"/>
      <c r="B99" s="279"/>
      <c r="C99" s="280"/>
      <c r="D99" s="281"/>
      <c r="E99" s="299"/>
      <c r="F99" s="283"/>
      <c r="G99" s="284"/>
      <c r="H99" s="224"/>
    </row>
    <row r="100" spans="1:251" s="208" customFormat="1" ht="25.5">
      <c r="A100" s="291"/>
      <c r="B100" s="277" t="s">
        <v>236</v>
      </c>
      <c r="C100" s="398" t="s">
        <v>427</v>
      </c>
      <c r="D100" s="281"/>
      <c r="E100" s="292"/>
      <c r="F100" s="283"/>
      <c r="G100" s="284"/>
      <c r="H100" s="293"/>
    </row>
    <row r="101" spans="1:251" s="253" customFormat="1">
      <c r="A101" s="264"/>
      <c r="B101" s="265"/>
      <c r="E101" s="266"/>
      <c r="F101" s="267"/>
      <c r="G101" s="267"/>
      <c r="H101" s="224"/>
    </row>
    <row r="102" spans="1:251" s="253" customFormat="1">
      <c r="A102" s="174" t="s">
        <v>85</v>
      </c>
      <c r="B102" s="268"/>
      <c r="C102" s="261"/>
      <c r="D102" s="261"/>
      <c r="E102" s="269"/>
      <c r="F102" s="270"/>
      <c r="G102" s="270"/>
      <c r="H102" s="224"/>
    </row>
    <row r="103" spans="1:251" s="253" customFormat="1">
      <c r="A103" s="175" t="s">
        <v>86</v>
      </c>
      <c r="B103" s="268"/>
      <c r="C103" s="261"/>
      <c r="D103" s="261"/>
      <c r="E103" s="269"/>
      <c r="F103" s="270"/>
      <c r="G103" s="270"/>
      <c r="H103" s="224"/>
    </row>
    <row r="104" spans="1:251" s="253" customFormat="1">
      <c r="A104" s="175" t="s">
        <v>87</v>
      </c>
      <c r="B104" s="268"/>
      <c r="C104" s="261"/>
      <c r="D104" s="261"/>
      <c r="E104" s="269"/>
      <c r="F104" s="270"/>
      <c r="G104" s="270"/>
      <c r="H104" s="224"/>
    </row>
    <row r="105" spans="1:251" s="253" customFormat="1">
      <c r="A105" s="176" t="s">
        <v>88</v>
      </c>
      <c r="B105" s="268"/>
      <c r="C105" s="261"/>
      <c r="D105" s="261"/>
      <c r="E105" s="269"/>
      <c r="F105" s="270"/>
      <c r="G105" s="270"/>
      <c r="H105" s="224"/>
    </row>
    <row r="106" spans="1:251" s="253" customFormat="1">
      <c r="A106" s="177" t="s">
        <v>89</v>
      </c>
      <c r="B106" s="268"/>
      <c r="C106" s="261"/>
      <c r="D106" s="261"/>
      <c r="E106" s="269"/>
      <c r="F106" s="270"/>
      <c r="G106" s="270"/>
      <c r="H106" s="224"/>
    </row>
    <row r="107" spans="1:251" s="253" customFormat="1">
      <c r="A107" s="177" t="s">
        <v>90</v>
      </c>
      <c r="B107" s="268"/>
      <c r="C107" s="261"/>
      <c r="D107" s="261"/>
      <c r="E107" s="269"/>
      <c r="F107" s="270"/>
      <c r="G107" s="270"/>
      <c r="H107" s="224"/>
    </row>
    <row r="108" spans="1:251" s="253" customFormat="1">
      <c r="A108" s="177" t="s">
        <v>91</v>
      </c>
      <c r="B108" s="268"/>
      <c r="C108" s="261"/>
      <c r="D108" s="261"/>
      <c r="E108" s="269"/>
      <c r="F108" s="270"/>
      <c r="G108" s="270"/>
      <c r="H108" s="224"/>
    </row>
    <row r="109" spans="1:251" s="253" customFormat="1">
      <c r="A109" s="177" t="s">
        <v>92</v>
      </c>
      <c r="B109" s="268"/>
      <c r="C109" s="261"/>
      <c r="D109" s="261"/>
      <c r="E109" s="269"/>
      <c r="F109" s="270"/>
      <c r="G109" s="270"/>
      <c r="H109" s="224"/>
    </row>
    <row r="110" spans="1:251" s="253" customFormat="1">
      <c r="A110" s="177" t="s">
        <v>93</v>
      </c>
      <c r="B110" s="268"/>
      <c r="C110" s="261"/>
      <c r="D110" s="261"/>
      <c r="E110" s="269"/>
      <c r="F110" s="270"/>
      <c r="G110" s="270"/>
      <c r="H110" s="224"/>
    </row>
    <row r="111" spans="1:251" s="253" customFormat="1">
      <c r="A111" s="177" t="s">
        <v>94</v>
      </c>
      <c r="B111" s="268"/>
      <c r="C111" s="261"/>
      <c r="D111" s="261"/>
      <c r="E111" s="269"/>
      <c r="F111" s="270"/>
      <c r="G111" s="270"/>
      <c r="H111" s="224"/>
    </row>
    <row r="112" spans="1:251" s="253" customFormat="1">
      <c r="A112" s="178" t="s">
        <v>95</v>
      </c>
      <c r="B112" s="268"/>
      <c r="C112" s="261"/>
      <c r="D112" s="261"/>
      <c r="E112" s="269"/>
      <c r="F112" s="270"/>
      <c r="G112" s="270"/>
      <c r="H112" s="224"/>
    </row>
    <row r="113" spans="1:8" s="253" customFormat="1">
      <c r="A113" s="178" t="s">
        <v>96</v>
      </c>
      <c r="B113" s="268"/>
      <c r="C113" s="261"/>
      <c r="D113" s="261"/>
      <c r="E113" s="269"/>
      <c r="F113" s="270"/>
      <c r="G113" s="270"/>
      <c r="H113" s="224"/>
    </row>
    <row r="114" spans="1:8" s="253" customFormat="1">
      <c r="A114" s="178" t="s">
        <v>97</v>
      </c>
      <c r="B114" s="268"/>
      <c r="C114" s="261"/>
      <c r="D114" s="261"/>
      <c r="E114" s="269"/>
      <c r="F114" s="270"/>
      <c r="G114" s="270"/>
      <c r="H114" s="224"/>
    </row>
    <row r="115" spans="1:8" s="253" customFormat="1">
      <c r="A115" s="178" t="s">
        <v>98</v>
      </c>
      <c r="B115" s="268"/>
      <c r="C115" s="261"/>
      <c r="D115" s="261"/>
      <c r="E115" s="269"/>
      <c r="F115" s="270"/>
      <c r="G115" s="270"/>
      <c r="H115" s="224"/>
    </row>
    <row r="116" spans="1:8" s="253" customFormat="1">
      <c r="A116" s="175" t="s">
        <v>99</v>
      </c>
      <c r="B116" s="268"/>
      <c r="C116" s="261"/>
      <c r="D116" s="261"/>
      <c r="E116" s="269"/>
      <c r="F116" s="270"/>
      <c r="G116" s="270"/>
      <c r="H116" s="224"/>
    </row>
    <row r="117" spans="1:8" s="253" customFormat="1">
      <c r="A117" s="175" t="s">
        <v>100</v>
      </c>
      <c r="B117" s="268"/>
      <c r="C117" s="261"/>
      <c r="D117" s="261"/>
      <c r="E117" s="269"/>
      <c r="F117" s="270"/>
      <c r="G117" s="270"/>
      <c r="H117" s="224"/>
    </row>
    <row r="118" spans="1:8" s="253" customFormat="1">
      <c r="A118" s="175" t="s">
        <v>101</v>
      </c>
      <c r="B118" s="268"/>
      <c r="C118" s="261"/>
      <c r="D118" s="261"/>
      <c r="E118" s="269"/>
      <c r="F118" s="270"/>
      <c r="G118" s="270"/>
      <c r="H118" s="224"/>
    </row>
    <row r="119" spans="1:8" s="253" customFormat="1">
      <c r="A119" s="175" t="s">
        <v>102</v>
      </c>
      <c r="B119" s="268"/>
      <c r="C119" s="261"/>
      <c r="D119" s="261"/>
      <c r="E119" s="269"/>
      <c r="F119" s="270"/>
      <c r="G119" s="270"/>
      <c r="H119" s="224"/>
    </row>
    <row r="120" spans="1:8" s="253" customFormat="1">
      <c r="A120" s="175" t="s">
        <v>103</v>
      </c>
      <c r="B120" s="268"/>
      <c r="C120" s="261"/>
      <c r="D120" s="261"/>
      <c r="E120" s="269"/>
      <c r="F120" s="270"/>
      <c r="G120" s="270"/>
      <c r="H120" s="224"/>
    </row>
    <row r="121" spans="1:8" s="253" customFormat="1">
      <c r="A121" s="175" t="s">
        <v>104</v>
      </c>
      <c r="B121" s="268"/>
      <c r="C121" s="261"/>
      <c r="D121" s="261"/>
      <c r="E121" s="269"/>
      <c r="F121" s="270"/>
      <c r="G121" s="270"/>
      <c r="H121" s="224"/>
    </row>
    <row r="122" spans="1:8" s="253" customFormat="1">
      <c r="A122" s="216" t="s">
        <v>110</v>
      </c>
      <c r="B122" s="268"/>
      <c r="C122" s="261"/>
      <c r="D122" s="261"/>
      <c r="E122" s="269"/>
      <c r="F122" s="270"/>
      <c r="G122" s="270"/>
      <c r="H122" s="224"/>
    </row>
    <row r="123" spans="1:8" s="253" customFormat="1">
      <c r="A123" s="179" t="s">
        <v>105</v>
      </c>
      <c r="B123" s="268"/>
      <c r="C123" s="261"/>
      <c r="D123" s="261"/>
      <c r="E123" s="269"/>
      <c r="F123" s="270"/>
      <c r="G123" s="270"/>
      <c r="H123" s="224"/>
    </row>
    <row r="124" spans="1:8" s="253" customFormat="1">
      <c r="A124" s="177" t="s">
        <v>111</v>
      </c>
      <c r="B124" s="268"/>
      <c r="C124" s="261"/>
      <c r="D124" s="261"/>
      <c r="E124" s="269"/>
      <c r="F124" s="270"/>
      <c r="G124" s="270"/>
      <c r="H124" s="224"/>
    </row>
    <row r="125" spans="1:8" s="253" customFormat="1">
      <c r="A125" s="177" t="s">
        <v>106</v>
      </c>
      <c r="B125" s="268"/>
      <c r="C125" s="261"/>
      <c r="D125" s="261"/>
      <c r="E125" s="269"/>
      <c r="F125" s="270"/>
      <c r="G125" s="270"/>
      <c r="H125" s="224"/>
    </row>
    <row r="126" spans="1:8" s="253" customFormat="1">
      <c r="A126" s="271"/>
      <c r="B126" s="268"/>
      <c r="C126" s="261"/>
      <c r="D126" s="261"/>
      <c r="E126" s="269"/>
      <c r="F126" s="270"/>
      <c r="G126" s="270"/>
      <c r="H126" s="224"/>
    </row>
    <row r="127" spans="1:8" s="253" customFormat="1">
      <c r="A127" s="264"/>
      <c r="B127" s="265"/>
      <c r="E127" s="266"/>
      <c r="F127" s="267"/>
      <c r="G127" s="267"/>
      <c r="H127" s="224"/>
    </row>
    <row r="128" spans="1:8" s="253" customFormat="1">
      <c r="A128" s="264"/>
      <c r="B128" s="265"/>
      <c r="E128" s="266"/>
      <c r="F128" s="267"/>
      <c r="G128" s="267"/>
      <c r="H128" s="224"/>
    </row>
    <row r="129" spans="1:8" s="253" customFormat="1">
      <c r="A129" s="264"/>
      <c r="B129" s="265"/>
      <c r="E129" s="266"/>
      <c r="F129" s="267"/>
      <c r="G129" s="267"/>
      <c r="H129" s="224"/>
    </row>
    <row r="130" spans="1:8" s="253" customFormat="1">
      <c r="A130" s="264"/>
      <c r="B130" s="265"/>
      <c r="E130" s="266"/>
      <c r="F130" s="267"/>
      <c r="G130" s="267"/>
      <c r="H130" s="224"/>
    </row>
    <row r="131" spans="1:8" s="253" customFormat="1">
      <c r="A131" s="264"/>
      <c r="B131" s="265"/>
      <c r="E131" s="266"/>
      <c r="F131" s="267"/>
      <c r="G131" s="267"/>
      <c r="H131" s="224"/>
    </row>
    <row r="132" spans="1:8" s="253" customFormat="1">
      <c r="A132" s="264"/>
      <c r="B132" s="265"/>
      <c r="E132" s="266"/>
      <c r="F132" s="267"/>
      <c r="G132" s="267"/>
      <c r="H132" s="224"/>
    </row>
    <row r="133" spans="1:8" s="253" customFormat="1">
      <c r="A133" s="264"/>
      <c r="B133" s="265"/>
      <c r="E133" s="266"/>
      <c r="F133" s="267"/>
      <c r="G133" s="267"/>
      <c r="H133" s="224"/>
    </row>
    <row r="134" spans="1:8" s="253" customFormat="1">
      <c r="A134" s="264"/>
      <c r="B134" s="265"/>
      <c r="E134" s="266"/>
      <c r="F134" s="267"/>
      <c r="G134" s="267"/>
      <c r="H134" s="224"/>
    </row>
    <row r="135" spans="1:8" s="253" customFormat="1">
      <c r="A135" s="264"/>
      <c r="B135" s="265"/>
      <c r="E135" s="266"/>
      <c r="F135" s="267"/>
      <c r="G135" s="267"/>
      <c r="H135" s="224"/>
    </row>
    <row r="136" spans="1:8" s="253" customFormat="1">
      <c r="A136" s="264"/>
      <c r="B136" s="265"/>
      <c r="E136" s="266"/>
      <c r="F136" s="267"/>
      <c r="G136" s="267"/>
      <c r="H136" s="224"/>
    </row>
    <row r="137" spans="1:8" s="253" customFormat="1">
      <c r="A137" s="264"/>
      <c r="B137" s="265"/>
      <c r="E137" s="266"/>
      <c r="F137" s="267"/>
      <c r="G137" s="267"/>
      <c r="H137" s="224"/>
    </row>
  </sheetData>
  <sheetProtection password="CCE1" sheet="1" objects="1" scenarios="1"/>
  <protectedRanges>
    <protectedRange sqref="F12:F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22" orientation="landscape" useFirstPageNumber="1" r:id="rId1"/>
  <headerFooter>
    <oddFooter>&amp;LCenová soustava ÚRS&amp;RStrana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Q146"/>
  <sheetViews>
    <sheetView view="pageBreakPreview" zoomScaleSheetLayoutView="100" workbookViewId="0">
      <selection activeCell="C17" sqref="C17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1" t="s">
        <v>642</v>
      </c>
      <c r="B1" s="551"/>
      <c r="C1" s="551"/>
      <c r="D1" s="551"/>
      <c r="E1" s="551"/>
      <c r="F1" s="551"/>
      <c r="G1" s="551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6" t="s">
        <v>46</v>
      </c>
      <c r="B3" s="567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68" t="s">
        <v>48</v>
      </c>
      <c r="B4" s="569"/>
      <c r="C4" s="152" t="str">
        <f>CONCATENATE(cisloobjektu," ",nazevobjektu)</f>
        <v>SO 01 STAVBA 25 METROVÉHO BAZÉNU MPS LUŽÁNKY</v>
      </c>
      <c r="D4" s="235"/>
      <c r="E4" s="570" t="str">
        <f>Rekapitulace!G2</f>
        <v>D.1.4F – ELEKTRONICKÉ KOMUNIKACE</v>
      </c>
      <c r="F4" s="571"/>
      <c r="G4" s="572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409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29" customFormat="1" ht="67.5">
      <c r="A12" s="431" t="s">
        <v>112</v>
      </c>
      <c r="B12" s="432" t="str">
        <f t="shared" ref="B12:B19" si="0">CONCATENATE("PC",A12)</f>
        <v>PC001</v>
      </c>
      <c r="C12" s="425" t="s">
        <v>406</v>
      </c>
      <c r="D12" s="426" t="s">
        <v>628</v>
      </c>
      <c r="E12" s="294">
        <v>1</v>
      </c>
      <c r="F12" s="427"/>
      <c r="G12" s="297">
        <f t="shared" ref="G12:G19" si="1">E12*F12</f>
        <v>0</v>
      </c>
      <c r="H12" s="428"/>
    </row>
    <row r="13" spans="1:251" s="429" customFormat="1">
      <c r="A13" s="431" t="s">
        <v>113</v>
      </c>
      <c r="B13" s="432" t="str">
        <f t="shared" si="0"/>
        <v>PC002</v>
      </c>
      <c r="C13" s="425" t="s">
        <v>407</v>
      </c>
      <c r="D13" s="426" t="s">
        <v>628</v>
      </c>
      <c r="E13" s="294">
        <v>1</v>
      </c>
      <c r="F13" s="427"/>
      <c r="G13" s="297">
        <f t="shared" si="1"/>
        <v>0</v>
      </c>
      <c r="H13" s="428"/>
    </row>
    <row r="14" spans="1:251" s="429" customFormat="1" ht="12.75" customHeight="1">
      <c r="A14" s="431" t="s">
        <v>114</v>
      </c>
      <c r="B14" s="432" t="str">
        <f t="shared" si="0"/>
        <v>PC003</v>
      </c>
      <c r="C14" s="425" t="s">
        <v>410</v>
      </c>
      <c r="D14" s="426" t="s">
        <v>628</v>
      </c>
      <c r="E14" s="294">
        <v>9</v>
      </c>
      <c r="F14" s="427"/>
      <c r="G14" s="297">
        <f t="shared" si="1"/>
        <v>0</v>
      </c>
      <c r="H14" s="428"/>
    </row>
    <row r="15" spans="1:251" s="429" customFormat="1" ht="12.75" customHeight="1">
      <c r="A15" s="431" t="s">
        <v>115</v>
      </c>
      <c r="B15" s="432" t="str">
        <f t="shared" si="0"/>
        <v>PC004</v>
      </c>
      <c r="C15" s="425" t="s">
        <v>411</v>
      </c>
      <c r="D15" s="426" t="s">
        <v>628</v>
      </c>
      <c r="E15" s="294">
        <v>0</v>
      </c>
      <c r="F15" s="427"/>
      <c r="G15" s="297">
        <f t="shared" si="1"/>
        <v>0</v>
      </c>
      <c r="H15" s="428"/>
    </row>
    <row r="16" spans="1:251" s="429" customFormat="1" ht="33.75">
      <c r="A16" s="431" t="s">
        <v>116</v>
      </c>
      <c r="B16" s="432" t="str">
        <f t="shared" si="0"/>
        <v>PC005</v>
      </c>
      <c r="C16" s="425" t="s">
        <v>625</v>
      </c>
      <c r="D16" s="426" t="s">
        <v>628</v>
      </c>
      <c r="E16" s="294">
        <v>1</v>
      </c>
      <c r="F16" s="427"/>
      <c r="G16" s="297">
        <f t="shared" si="1"/>
        <v>0</v>
      </c>
      <c r="H16" s="428"/>
    </row>
    <row r="17" spans="1:251" s="429" customFormat="1" ht="12.75" customHeight="1">
      <c r="A17" s="431" t="s">
        <v>117</v>
      </c>
      <c r="B17" s="432" t="str">
        <f t="shared" si="0"/>
        <v>PC006</v>
      </c>
      <c r="C17" s="425" t="s">
        <v>626</v>
      </c>
      <c r="D17" s="426" t="s">
        <v>628</v>
      </c>
      <c r="E17" s="294">
        <v>1</v>
      </c>
      <c r="F17" s="427"/>
      <c r="G17" s="297">
        <f t="shared" si="1"/>
        <v>0</v>
      </c>
      <c r="H17" s="428"/>
    </row>
    <row r="18" spans="1:251" s="429" customFormat="1" ht="33.75">
      <c r="A18" s="431" t="s">
        <v>118</v>
      </c>
      <c r="B18" s="432" t="str">
        <f t="shared" si="0"/>
        <v>PC007</v>
      </c>
      <c r="C18" s="425" t="s">
        <v>278</v>
      </c>
      <c r="D18" s="426" t="s">
        <v>628</v>
      </c>
      <c r="E18" s="294">
        <v>10</v>
      </c>
      <c r="F18" s="427"/>
      <c r="G18" s="297">
        <f t="shared" si="1"/>
        <v>0</v>
      </c>
      <c r="H18" s="428"/>
    </row>
    <row r="19" spans="1:251" s="429" customFormat="1" ht="45">
      <c r="A19" s="431" t="s">
        <v>119</v>
      </c>
      <c r="B19" s="432" t="str">
        <f t="shared" si="0"/>
        <v>PC008</v>
      </c>
      <c r="C19" s="485" t="s">
        <v>412</v>
      </c>
      <c r="D19" s="490" t="s">
        <v>628</v>
      </c>
      <c r="E19" s="294">
        <v>1</v>
      </c>
      <c r="F19" s="427"/>
      <c r="G19" s="297">
        <f t="shared" si="1"/>
        <v>0</v>
      </c>
      <c r="H19" s="428"/>
    </row>
    <row r="20" spans="1:251" s="208" customFormat="1" ht="12.75" customHeight="1">
      <c r="A20" s="285"/>
      <c r="B20" s="286"/>
      <c r="C20" s="287" t="s">
        <v>212</v>
      </c>
      <c r="D20" s="288"/>
      <c r="E20" s="289"/>
      <c r="F20" s="289"/>
      <c r="G20" s="290"/>
      <c r="H20" s="366"/>
      <c r="I20" s="367"/>
      <c r="J20" s="367"/>
      <c r="K20" s="367"/>
      <c r="L20" s="367"/>
      <c r="M20" s="367"/>
      <c r="N20" s="367"/>
      <c r="O20" s="367"/>
      <c r="P20" s="367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7"/>
      <c r="BN20" s="207"/>
      <c r="BO20" s="205"/>
      <c r="BP20" s="205"/>
      <c r="BQ20" s="205"/>
      <c r="BR20" s="205"/>
      <c r="BS20" s="205"/>
      <c r="BT20" s="205"/>
      <c r="BU20" s="205"/>
      <c r="BV20" s="205"/>
      <c r="BW20" s="205"/>
      <c r="BX20" s="205"/>
      <c r="BY20" s="205"/>
      <c r="BZ20" s="205"/>
      <c r="CA20" s="205"/>
      <c r="CB20" s="205"/>
      <c r="CC20" s="205"/>
      <c r="CD20" s="205"/>
      <c r="CE20" s="205"/>
      <c r="CF20" s="205"/>
      <c r="CG20" s="205"/>
      <c r="CH20" s="205"/>
      <c r="CI20" s="205"/>
      <c r="CJ20" s="205"/>
      <c r="CK20" s="205"/>
      <c r="CL20" s="205"/>
      <c r="CM20" s="205"/>
      <c r="CN20" s="205"/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5"/>
      <c r="DA20" s="205"/>
      <c r="DB20" s="205"/>
      <c r="DC20" s="205"/>
      <c r="DD20" s="205"/>
      <c r="DE20" s="205"/>
      <c r="DF20" s="205"/>
      <c r="DG20" s="205"/>
      <c r="DH20" s="205"/>
      <c r="DI20" s="205"/>
      <c r="DJ20" s="205"/>
      <c r="DK20" s="205"/>
      <c r="DL20" s="205"/>
      <c r="DM20" s="205"/>
      <c r="DN20" s="205"/>
      <c r="DO20" s="205"/>
      <c r="DP20" s="205"/>
      <c r="DQ20" s="205"/>
      <c r="DR20" s="205"/>
      <c r="DS20" s="205"/>
      <c r="DT20" s="205"/>
      <c r="DU20" s="205"/>
      <c r="DV20" s="205"/>
      <c r="DW20" s="205"/>
      <c r="DX20" s="205"/>
      <c r="DY20" s="205"/>
      <c r="DZ20" s="205"/>
      <c r="EA20" s="205"/>
      <c r="EB20" s="205"/>
      <c r="EC20" s="205"/>
      <c r="ED20" s="205"/>
      <c r="EE20" s="205"/>
      <c r="EF20" s="205"/>
      <c r="EG20" s="205"/>
      <c r="EH20" s="205"/>
      <c r="EI20" s="205"/>
      <c r="EJ20" s="205"/>
      <c r="EK20" s="205"/>
      <c r="EL20" s="205"/>
      <c r="EM20" s="205"/>
      <c r="EN20" s="205"/>
      <c r="EO20" s="205"/>
      <c r="EP20" s="205"/>
      <c r="EQ20" s="205"/>
      <c r="ER20" s="205"/>
      <c r="ES20" s="205"/>
      <c r="ET20" s="205"/>
      <c r="EU20" s="205"/>
      <c r="EV20" s="205"/>
      <c r="EW20" s="205"/>
      <c r="EX20" s="205"/>
      <c r="EY20" s="205"/>
      <c r="EZ20" s="205"/>
      <c r="FA20" s="205"/>
      <c r="FB20" s="205"/>
      <c r="FC20" s="205"/>
      <c r="FD20" s="205"/>
      <c r="FE20" s="205"/>
      <c r="FF20" s="205"/>
      <c r="FG20" s="205"/>
      <c r="FH20" s="205"/>
      <c r="FI20" s="205"/>
      <c r="FJ20" s="205"/>
      <c r="FK20" s="205"/>
      <c r="FL20" s="205"/>
      <c r="FM20" s="205"/>
      <c r="FN20" s="205"/>
      <c r="FO20" s="205"/>
      <c r="FP20" s="205"/>
      <c r="FQ20" s="205"/>
      <c r="FR20" s="205"/>
      <c r="FS20" s="205"/>
      <c r="FT20" s="205"/>
      <c r="FU20" s="205"/>
      <c r="FV20" s="205"/>
      <c r="FW20" s="205"/>
      <c r="FX20" s="205"/>
      <c r="FY20" s="205"/>
      <c r="FZ20" s="205"/>
      <c r="GA20" s="205"/>
      <c r="GB20" s="205"/>
      <c r="GC20" s="205"/>
      <c r="GD20" s="205"/>
      <c r="GE20" s="205"/>
      <c r="GF20" s="205"/>
      <c r="GG20" s="205"/>
      <c r="GH20" s="205"/>
      <c r="GI20" s="205"/>
      <c r="GJ20" s="205"/>
      <c r="GK20" s="205"/>
      <c r="GL20" s="205"/>
      <c r="GM20" s="205"/>
      <c r="GN20" s="205"/>
      <c r="GO20" s="205"/>
      <c r="GP20" s="205"/>
      <c r="GQ20" s="205"/>
      <c r="GR20" s="205"/>
      <c r="GS20" s="205"/>
      <c r="GT20" s="205"/>
      <c r="GU20" s="205"/>
      <c r="GV20" s="205"/>
      <c r="GW20" s="205"/>
      <c r="GX20" s="205"/>
      <c r="GY20" s="205"/>
      <c r="GZ20" s="205"/>
      <c r="HA20" s="205"/>
      <c r="HB20" s="205"/>
      <c r="HC20" s="205"/>
      <c r="HD20" s="205"/>
      <c r="HE20" s="205"/>
      <c r="HF20" s="205"/>
      <c r="HG20" s="205"/>
      <c r="HH20" s="205"/>
      <c r="HI20" s="205"/>
      <c r="HJ20" s="205"/>
      <c r="HK20" s="205"/>
      <c r="HL20" s="205"/>
      <c r="HM20" s="205"/>
      <c r="HN20" s="205"/>
      <c r="HO20" s="205"/>
      <c r="HP20" s="205"/>
      <c r="HQ20" s="205"/>
      <c r="HR20" s="205"/>
      <c r="HS20" s="205"/>
      <c r="HT20" s="205"/>
      <c r="HU20" s="205"/>
      <c r="HV20" s="205"/>
      <c r="HW20" s="205"/>
      <c r="HX20" s="205"/>
      <c r="HY20" s="205"/>
      <c r="HZ20" s="205"/>
      <c r="IA20" s="205"/>
      <c r="IB20" s="205"/>
      <c r="IC20" s="205"/>
      <c r="ID20" s="205"/>
      <c r="IE20" s="205"/>
      <c r="IF20" s="205"/>
      <c r="IG20" s="205"/>
      <c r="IH20" s="205"/>
      <c r="II20" s="205"/>
      <c r="IJ20" s="205"/>
      <c r="IK20" s="205"/>
      <c r="IL20" s="205"/>
      <c r="IM20" s="205"/>
      <c r="IN20" s="205"/>
      <c r="IO20" s="205"/>
      <c r="IP20" s="205"/>
      <c r="IQ20" s="205"/>
    </row>
    <row r="21" spans="1:251" s="429" customFormat="1" ht="12.75" customHeight="1">
      <c r="A21" s="431" t="s">
        <v>120</v>
      </c>
      <c r="B21" s="432" t="str">
        <f>CONCATENATE("PCM",A21)</f>
        <v>PCM009</v>
      </c>
      <c r="C21" s="444" t="s">
        <v>406</v>
      </c>
      <c r="D21" s="452" t="s">
        <v>628</v>
      </c>
      <c r="E21" s="453">
        <v>1</v>
      </c>
      <c r="F21" s="297"/>
      <c r="G21" s="297">
        <f t="shared" ref="G21:G28" si="2">E21*F21</f>
        <v>0</v>
      </c>
      <c r="H21" s="428"/>
    </row>
    <row r="22" spans="1:251" s="429" customFormat="1" ht="12.75" customHeight="1">
      <c r="A22" s="431" t="s">
        <v>121</v>
      </c>
      <c r="B22" s="432" t="str">
        <f t="shared" ref="B22:B28" si="3">CONCATENATE("PCM",A22)</f>
        <v>PCM010</v>
      </c>
      <c r="C22" s="425" t="s">
        <v>407</v>
      </c>
      <c r="D22" s="426" t="s">
        <v>628</v>
      </c>
      <c r="E22" s="294">
        <v>1</v>
      </c>
      <c r="F22" s="427"/>
      <c r="G22" s="297">
        <f t="shared" si="2"/>
        <v>0</v>
      </c>
      <c r="H22" s="428"/>
    </row>
    <row r="23" spans="1:251" s="429" customFormat="1" ht="12.75" customHeight="1">
      <c r="A23" s="431" t="s">
        <v>122</v>
      </c>
      <c r="B23" s="432" t="str">
        <f t="shared" si="3"/>
        <v>PCM011</v>
      </c>
      <c r="C23" s="425" t="s">
        <v>410</v>
      </c>
      <c r="D23" s="426" t="s">
        <v>628</v>
      </c>
      <c r="E23" s="294">
        <v>9</v>
      </c>
      <c r="F23" s="427"/>
      <c r="G23" s="297">
        <f t="shared" si="2"/>
        <v>0</v>
      </c>
      <c r="H23" s="428"/>
    </row>
    <row r="24" spans="1:251" s="429" customFormat="1" ht="12.75" customHeight="1">
      <c r="A24" s="431" t="s">
        <v>123</v>
      </c>
      <c r="B24" s="432" t="str">
        <f t="shared" si="3"/>
        <v>PCM012</v>
      </c>
      <c r="C24" s="425" t="s">
        <v>411</v>
      </c>
      <c r="D24" s="426" t="s">
        <v>628</v>
      </c>
      <c r="E24" s="294">
        <v>0</v>
      </c>
      <c r="F24" s="427"/>
      <c r="G24" s="297">
        <f t="shared" si="2"/>
        <v>0</v>
      </c>
      <c r="H24" s="428"/>
    </row>
    <row r="25" spans="1:251" s="422" customFormat="1" ht="33.75">
      <c r="A25" s="431" t="s">
        <v>124</v>
      </c>
      <c r="B25" s="492" t="str">
        <f t="shared" si="3"/>
        <v>PCM013</v>
      </c>
      <c r="C25" s="493" t="s">
        <v>625</v>
      </c>
      <c r="D25" s="424" t="s">
        <v>628</v>
      </c>
      <c r="E25" s="390">
        <v>1</v>
      </c>
      <c r="F25" s="494"/>
      <c r="G25" s="413">
        <f t="shared" si="2"/>
        <v>0</v>
      </c>
      <c r="H25" s="421"/>
    </row>
    <row r="26" spans="1:251" s="422" customFormat="1" ht="12.75" customHeight="1">
      <c r="A26" s="431" t="s">
        <v>125</v>
      </c>
      <c r="B26" s="492" t="str">
        <f t="shared" si="3"/>
        <v>PCM014</v>
      </c>
      <c r="C26" s="493" t="s">
        <v>626</v>
      </c>
      <c r="D26" s="424" t="s">
        <v>628</v>
      </c>
      <c r="E26" s="390">
        <v>1</v>
      </c>
      <c r="F26" s="494"/>
      <c r="G26" s="413">
        <f t="shared" si="2"/>
        <v>0</v>
      </c>
      <c r="H26" s="421"/>
    </row>
    <row r="27" spans="1:251" s="429" customFormat="1" ht="12.75" customHeight="1">
      <c r="A27" s="431" t="s">
        <v>126</v>
      </c>
      <c r="B27" s="432" t="str">
        <f t="shared" si="3"/>
        <v>PCM015</v>
      </c>
      <c r="C27" s="425" t="s">
        <v>278</v>
      </c>
      <c r="D27" s="426" t="s">
        <v>628</v>
      </c>
      <c r="E27" s="294">
        <v>10</v>
      </c>
      <c r="F27" s="427"/>
      <c r="G27" s="297">
        <f t="shared" si="2"/>
        <v>0</v>
      </c>
      <c r="H27" s="428"/>
    </row>
    <row r="28" spans="1:251" s="429" customFormat="1" ht="45">
      <c r="A28" s="431" t="s">
        <v>127</v>
      </c>
      <c r="B28" s="432" t="str">
        <f t="shared" si="3"/>
        <v>PCM016</v>
      </c>
      <c r="C28" s="485" t="s">
        <v>412</v>
      </c>
      <c r="D28" s="426" t="s">
        <v>628</v>
      </c>
      <c r="E28" s="294">
        <v>1</v>
      </c>
      <c r="F28" s="427"/>
      <c r="G28" s="297">
        <f t="shared" si="2"/>
        <v>0</v>
      </c>
      <c r="H28" s="428"/>
    </row>
    <row r="29" spans="1:251" s="208" customFormat="1" ht="12.75" customHeight="1">
      <c r="A29" s="285"/>
      <c r="B29" s="286"/>
      <c r="C29" s="287" t="s">
        <v>213</v>
      </c>
      <c r="D29" s="288"/>
      <c r="E29" s="387"/>
      <c r="F29" s="289"/>
      <c r="G29" s="290"/>
      <c r="H29" s="221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7"/>
      <c r="BN29" s="207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5"/>
      <c r="DD29" s="205"/>
      <c r="DE29" s="205"/>
      <c r="DF29" s="205"/>
      <c r="DG29" s="205"/>
      <c r="DH29" s="205"/>
      <c r="DI29" s="205"/>
      <c r="DJ29" s="205"/>
      <c r="DK29" s="205"/>
      <c r="DL29" s="205"/>
      <c r="DM29" s="205"/>
      <c r="DN29" s="205"/>
      <c r="DO29" s="205"/>
      <c r="DP29" s="205"/>
      <c r="DQ29" s="205"/>
      <c r="DR29" s="205"/>
      <c r="DS29" s="205"/>
      <c r="DT29" s="205"/>
      <c r="DU29" s="205"/>
      <c r="DV29" s="205"/>
      <c r="DW29" s="205"/>
      <c r="DX29" s="205"/>
      <c r="DY29" s="205"/>
      <c r="DZ29" s="205"/>
      <c r="EA29" s="205"/>
      <c r="EB29" s="205"/>
      <c r="EC29" s="205"/>
      <c r="ED29" s="205"/>
      <c r="EE29" s="205"/>
      <c r="EF29" s="205"/>
      <c r="EG29" s="205"/>
      <c r="EH29" s="205"/>
      <c r="EI29" s="205"/>
      <c r="EJ29" s="205"/>
      <c r="EK29" s="205"/>
      <c r="EL29" s="205"/>
      <c r="EM29" s="205"/>
      <c r="EN29" s="205"/>
      <c r="EO29" s="205"/>
      <c r="EP29" s="205"/>
      <c r="EQ29" s="205"/>
      <c r="ER29" s="205"/>
      <c r="ES29" s="205"/>
      <c r="ET29" s="205"/>
      <c r="EU29" s="205"/>
      <c r="EV29" s="205"/>
      <c r="EW29" s="205"/>
      <c r="EX29" s="205"/>
      <c r="EY29" s="205"/>
      <c r="EZ29" s="205"/>
      <c r="FA29" s="205"/>
      <c r="FB29" s="205"/>
      <c r="FC29" s="205"/>
      <c r="FD29" s="205"/>
      <c r="FE29" s="205"/>
      <c r="FF29" s="205"/>
      <c r="FG29" s="205"/>
      <c r="FH29" s="205"/>
      <c r="FI29" s="205"/>
      <c r="FJ29" s="205"/>
      <c r="FK29" s="205"/>
      <c r="FL29" s="205"/>
      <c r="FM29" s="205"/>
      <c r="FN29" s="205"/>
      <c r="FO29" s="205"/>
      <c r="FP29" s="205"/>
      <c r="FQ29" s="205"/>
      <c r="FR29" s="205"/>
      <c r="FS29" s="205"/>
      <c r="FT29" s="205"/>
      <c r="FU29" s="205"/>
      <c r="FV29" s="205"/>
      <c r="FW29" s="205"/>
      <c r="FX29" s="205"/>
      <c r="FY29" s="205"/>
      <c r="FZ29" s="205"/>
      <c r="GA29" s="205"/>
      <c r="GB29" s="205"/>
      <c r="GC29" s="205"/>
      <c r="GD29" s="205"/>
      <c r="GE29" s="205"/>
      <c r="GF29" s="205"/>
      <c r="GG29" s="205"/>
      <c r="GH29" s="205"/>
      <c r="GI29" s="205"/>
      <c r="GJ29" s="205"/>
      <c r="GK29" s="205"/>
      <c r="GL29" s="205"/>
      <c r="GM29" s="205"/>
      <c r="GN29" s="205"/>
      <c r="GO29" s="205"/>
      <c r="GP29" s="205"/>
      <c r="GQ29" s="205"/>
      <c r="GR29" s="205"/>
      <c r="GS29" s="205"/>
      <c r="GT29" s="205"/>
      <c r="GU29" s="205"/>
      <c r="GV29" s="205"/>
      <c r="GW29" s="205"/>
      <c r="GX29" s="205"/>
      <c r="GY29" s="205"/>
      <c r="GZ29" s="205"/>
      <c r="HA29" s="205"/>
      <c r="HB29" s="205"/>
      <c r="HC29" s="205"/>
      <c r="HD29" s="205"/>
      <c r="HE29" s="205"/>
      <c r="HF29" s="205"/>
      <c r="HG29" s="205"/>
      <c r="HH29" s="205"/>
      <c r="HI29" s="205"/>
      <c r="HJ29" s="205"/>
      <c r="HK29" s="205"/>
      <c r="HL29" s="205"/>
      <c r="HM29" s="205"/>
      <c r="HN29" s="205"/>
      <c r="HO29" s="205"/>
      <c r="HP29" s="205"/>
      <c r="HQ29" s="205"/>
      <c r="HR29" s="205"/>
      <c r="HS29" s="205"/>
      <c r="HT29" s="205"/>
      <c r="HU29" s="205"/>
      <c r="HV29" s="205"/>
      <c r="HW29" s="205"/>
      <c r="HX29" s="205"/>
      <c r="HY29" s="205"/>
      <c r="HZ29" s="205"/>
      <c r="IA29" s="205"/>
      <c r="IB29" s="205"/>
      <c r="IC29" s="205"/>
      <c r="ID29" s="205"/>
      <c r="IE29" s="205"/>
      <c r="IF29" s="205"/>
      <c r="IG29" s="205"/>
      <c r="IH29" s="205"/>
      <c r="II29" s="205"/>
      <c r="IJ29" s="205"/>
      <c r="IK29" s="205"/>
      <c r="IL29" s="205"/>
      <c r="IM29" s="205"/>
      <c r="IN29" s="205"/>
      <c r="IO29" s="205"/>
      <c r="IP29" s="205"/>
      <c r="IQ29" s="205"/>
    </row>
    <row r="30" spans="1:251" s="369" customFormat="1" ht="45">
      <c r="A30" s="431" t="s">
        <v>128</v>
      </c>
      <c r="B30" s="432" t="str">
        <f>CONCATENATE("PC",A30)</f>
        <v>PC017</v>
      </c>
      <c r="C30" s="444" t="s">
        <v>237</v>
      </c>
      <c r="D30" s="445" t="s">
        <v>73</v>
      </c>
      <c r="E30" s="446">
        <v>1800</v>
      </c>
      <c r="F30" s="447"/>
      <c r="G30" s="447">
        <f>E30*F30</f>
        <v>0</v>
      </c>
      <c r="H30" s="368"/>
    </row>
    <row r="31" spans="1:251" s="369" customFormat="1" ht="12.75" customHeight="1">
      <c r="A31" s="431" t="s">
        <v>129</v>
      </c>
      <c r="B31" s="432" t="str">
        <f t="shared" ref="B31:B46" si="4">CONCATENATE("PC",A31)</f>
        <v>PC018</v>
      </c>
      <c r="C31" s="425" t="s">
        <v>218</v>
      </c>
      <c r="D31" s="426" t="s">
        <v>628</v>
      </c>
      <c r="E31" s="294">
        <v>10</v>
      </c>
      <c r="F31" s="427"/>
      <c r="G31" s="297">
        <f>E31*F31</f>
        <v>0</v>
      </c>
      <c r="H31" s="368"/>
    </row>
    <row r="32" spans="1:251" s="369" customFormat="1" ht="12.75" customHeight="1">
      <c r="A32" s="431" t="s">
        <v>130</v>
      </c>
      <c r="B32" s="432" t="str">
        <f t="shared" si="4"/>
        <v>PC019</v>
      </c>
      <c r="C32" s="425" t="s">
        <v>219</v>
      </c>
      <c r="D32" s="426" t="s">
        <v>628</v>
      </c>
      <c r="E32" s="294">
        <v>10</v>
      </c>
      <c r="F32" s="427"/>
      <c r="G32" s="297">
        <f>E32*F32</f>
        <v>0</v>
      </c>
      <c r="H32" s="368"/>
    </row>
    <row r="33" spans="1:251" s="429" customFormat="1" ht="12.75" customHeight="1">
      <c r="A33" s="431" t="s">
        <v>131</v>
      </c>
      <c r="B33" s="432" t="str">
        <f t="shared" si="4"/>
        <v>PC020</v>
      </c>
      <c r="C33" s="425" t="s">
        <v>382</v>
      </c>
      <c r="D33" s="426" t="s">
        <v>628</v>
      </c>
      <c r="E33" s="294">
        <v>1</v>
      </c>
      <c r="F33" s="427"/>
      <c r="G33" s="297">
        <f>E33*F33</f>
        <v>0</v>
      </c>
      <c r="H33" s="428"/>
    </row>
    <row r="34" spans="1:251" s="429" customFormat="1" ht="12.75" customHeight="1">
      <c r="A34" s="431" t="s">
        <v>132</v>
      </c>
      <c r="B34" s="432" t="str">
        <f t="shared" si="4"/>
        <v>PC021</v>
      </c>
      <c r="C34" s="425" t="s">
        <v>383</v>
      </c>
      <c r="D34" s="426" t="s">
        <v>628</v>
      </c>
      <c r="E34" s="294">
        <v>1</v>
      </c>
      <c r="F34" s="427"/>
      <c r="G34" s="297">
        <f t="shared" ref="G34:G46" si="5">E34*F34</f>
        <v>0</v>
      </c>
      <c r="H34" s="428"/>
    </row>
    <row r="35" spans="1:251" s="369" customFormat="1" ht="12.75" customHeight="1">
      <c r="A35" s="431" t="s">
        <v>133</v>
      </c>
      <c r="B35" s="432" t="str">
        <f t="shared" si="4"/>
        <v>PC022</v>
      </c>
      <c r="C35" s="425" t="s">
        <v>201</v>
      </c>
      <c r="D35" s="426" t="s">
        <v>628</v>
      </c>
      <c r="E35" s="294">
        <v>50</v>
      </c>
      <c r="F35" s="297"/>
      <c r="G35" s="447">
        <f t="shared" si="5"/>
        <v>0</v>
      </c>
      <c r="H35" s="368"/>
    </row>
    <row r="36" spans="1:251" s="429" customFormat="1" ht="12.75" customHeight="1">
      <c r="A36" s="431" t="s">
        <v>134</v>
      </c>
      <c r="B36" s="432" t="str">
        <f t="shared" si="4"/>
        <v>PC023</v>
      </c>
      <c r="C36" s="425" t="s">
        <v>403</v>
      </c>
      <c r="D36" s="426" t="s">
        <v>628</v>
      </c>
      <c r="E36" s="294">
        <v>10</v>
      </c>
      <c r="F36" s="427"/>
      <c r="G36" s="297">
        <f t="shared" si="5"/>
        <v>0</v>
      </c>
      <c r="H36" s="428"/>
    </row>
    <row r="37" spans="1:251" s="369" customFormat="1" ht="12.75" customHeight="1">
      <c r="A37" s="431" t="s">
        <v>135</v>
      </c>
      <c r="B37" s="432" t="str">
        <f t="shared" si="4"/>
        <v>PC024</v>
      </c>
      <c r="C37" s="425" t="s">
        <v>227</v>
      </c>
      <c r="D37" s="426" t="s">
        <v>628</v>
      </c>
      <c r="E37" s="294">
        <v>10</v>
      </c>
      <c r="F37" s="297"/>
      <c r="G37" s="447">
        <f>E37*F37</f>
        <v>0</v>
      </c>
      <c r="H37" s="368"/>
    </row>
    <row r="38" spans="1:251" s="369" customFormat="1" ht="12.75" customHeight="1">
      <c r="A38" s="431" t="s">
        <v>136</v>
      </c>
      <c r="B38" s="432" t="str">
        <f t="shared" si="4"/>
        <v>PC025</v>
      </c>
      <c r="C38" s="425" t="s">
        <v>241</v>
      </c>
      <c r="D38" s="426" t="s">
        <v>628</v>
      </c>
      <c r="E38" s="294">
        <v>10</v>
      </c>
      <c r="F38" s="427"/>
      <c r="G38" s="297">
        <f>E38*F38</f>
        <v>0</v>
      </c>
      <c r="H38" s="368"/>
    </row>
    <row r="39" spans="1:251" s="429" customFormat="1" ht="12.75" customHeight="1">
      <c r="A39" s="431" t="s">
        <v>137</v>
      </c>
      <c r="B39" s="432" t="str">
        <f t="shared" si="4"/>
        <v>PC026</v>
      </c>
      <c r="C39" s="425" t="s">
        <v>384</v>
      </c>
      <c r="D39" s="426" t="s">
        <v>73</v>
      </c>
      <c r="E39" s="294">
        <v>100</v>
      </c>
      <c r="F39" s="427"/>
      <c r="G39" s="297">
        <f t="shared" si="5"/>
        <v>0</v>
      </c>
      <c r="H39" s="428"/>
    </row>
    <row r="40" spans="1:251" s="429" customFormat="1" ht="12.75" customHeight="1">
      <c r="A40" s="431" t="s">
        <v>138</v>
      </c>
      <c r="B40" s="432" t="str">
        <f t="shared" si="4"/>
        <v>PC027</v>
      </c>
      <c r="C40" s="425" t="s">
        <v>385</v>
      </c>
      <c r="D40" s="426" t="s">
        <v>73</v>
      </c>
      <c r="E40" s="294">
        <v>50</v>
      </c>
      <c r="F40" s="427"/>
      <c r="G40" s="297">
        <f t="shared" si="5"/>
        <v>0</v>
      </c>
      <c r="H40" s="428"/>
    </row>
    <row r="41" spans="1:251" s="429" customFormat="1" ht="12.75" customHeight="1">
      <c r="A41" s="431" t="s">
        <v>139</v>
      </c>
      <c r="B41" s="432" t="str">
        <f t="shared" si="4"/>
        <v>PC028</v>
      </c>
      <c r="C41" s="425" t="s">
        <v>386</v>
      </c>
      <c r="D41" s="426" t="s">
        <v>628</v>
      </c>
      <c r="E41" s="294">
        <v>1</v>
      </c>
      <c r="F41" s="427"/>
      <c r="G41" s="297">
        <f t="shared" si="5"/>
        <v>0</v>
      </c>
      <c r="H41" s="428"/>
    </row>
    <row r="42" spans="1:251" s="429" customFormat="1" ht="12.75" customHeight="1">
      <c r="A42" s="431" t="s">
        <v>140</v>
      </c>
      <c r="B42" s="432" t="str">
        <f t="shared" si="4"/>
        <v>PC029</v>
      </c>
      <c r="C42" s="425" t="s">
        <v>387</v>
      </c>
      <c r="D42" s="426" t="s">
        <v>628</v>
      </c>
      <c r="E42" s="294">
        <v>1</v>
      </c>
      <c r="F42" s="427"/>
      <c r="G42" s="297">
        <f t="shared" si="5"/>
        <v>0</v>
      </c>
      <c r="H42" s="428"/>
    </row>
    <row r="43" spans="1:251" s="429" customFormat="1" ht="12.75" customHeight="1">
      <c r="A43" s="431" t="s">
        <v>141</v>
      </c>
      <c r="B43" s="432" t="str">
        <f t="shared" si="4"/>
        <v>PC030</v>
      </c>
      <c r="C43" s="425" t="s">
        <v>404</v>
      </c>
      <c r="D43" s="426" t="s">
        <v>628</v>
      </c>
      <c r="E43" s="294">
        <v>1</v>
      </c>
      <c r="F43" s="427"/>
      <c r="G43" s="297">
        <f t="shared" si="5"/>
        <v>0</v>
      </c>
      <c r="H43" s="428"/>
    </row>
    <row r="44" spans="1:251" s="429" customFormat="1" ht="12.75" customHeight="1">
      <c r="A44" s="431" t="s">
        <v>142</v>
      </c>
      <c r="B44" s="432" t="str">
        <f t="shared" si="4"/>
        <v>PC031</v>
      </c>
      <c r="C44" s="425" t="s">
        <v>388</v>
      </c>
      <c r="D44" s="426" t="s">
        <v>628</v>
      </c>
      <c r="E44" s="294">
        <v>1</v>
      </c>
      <c r="F44" s="427"/>
      <c r="G44" s="297">
        <f t="shared" si="5"/>
        <v>0</v>
      </c>
      <c r="H44" s="428"/>
    </row>
    <row r="45" spans="1:251" s="429" customFormat="1" ht="22.5">
      <c r="A45" s="431" t="s">
        <v>143</v>
      </c>
      <c r="B45" s="432" t="str">
        <f t="shared" si="4"/>
        <v>PC032</v>
      </c>
      <c r="C45" s="425" t="s">
        <v>413</v>
      </c>
      <c r="D45" s="426" t="s">
        <v>628</v>
      </c>
      <c r="E45" s="294">
        <v>1</v>
      </c>
      <c r="F45" s="427"/>
      <c r="G45" s="297">
        <f t="shared" si="5"/>
        <v>0</v>
      </c>
      <c r="H45" s="428"/>
    </row>
    <row r="46" spans="1:251" s="429" customFormat="1" ht="12.75" customHeight="1">
      <c r="A46" s="431" t="s">
        <v>144</v>
      </c>
      <c r="B46" s="432" t="str">
        <f t="shared" si="4"/>
        <v>PC033</v>
      </c>
      <c r="C46" s="425" t="s">
        <v>389</v>
      </c>
      <c r="D46" s="426" t="s">
        <v>628</v>
      </c>
      <c r="E46" s="294">
        <v>1</v>
      </c>
      <c r="F46" s="427"/>
      <c r="G46" s="297">
        <f t="shared" si="5"/>
        <v>0</v>
      </c>
      <c r="H46" s="428"/>
    </row>
    <row r="47" spans="1:251" s="208" customFormat="1" ht="12.75" customHeight="1">
      <c r="A47" s="285"/>
      <c r="B47" s="286"/>
      <c r="C47" s="287" t="s">
        <v>214</v>
      </c>
      <c r="D47" s="288"/>
      <c r="E47" s="387"/>
      <c r="F47" s="289"/>
      <c r="G47" s="290"/>
      <c r="H47" s="221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7"/>
      <c r="BN47" s="207"/>
      <c r="BO47" s="205"/>
      <c r="BP47" s="205"/>
      <c r="BQ47" s="205"/>
      <c r="BR47" s="205"/>
      <c r="BS47" s="205"/>
      <c r="BT47" s="205"/>
      <c r="BU47" s="205"/>
      <c r="BV47" s="205"/>
      <c r="BW47" s="205"/>
      <c r="BX47" s="205"/>
      <c r="BY47" s="205"/>
      <c r="BZ47" s="205"/>
      <c r="CA47" s="205"/>
      <c r="CB47" s="205"/>
      <c r="CC47" s="205"/>
      <c r="CD47" s="205"/>
      <c r="CE47" s="205"/>
      <c r="CF47" s="205"/>
      <c r="CG47" s="205"/>
      <c r="CH47" s="205"/>
      <c r="CI47" s="205"/>
      <c r="CJ47" s="205"/>
      <c r="CK47" s="205"/>
      <c r="CL47" s="205"/>
      <c r="CM47" s="205"/>
      <c r="CN47" s="205"/>
      <c r="CO47" s="205"/>
      <c r="CP47" s="205"/>
      <c r="CQ47" s="205"/>
      <c r="CR47" s="205"/>
      <c r="CS47" s="205"/>
      <c r="CT47" s="205"/>
      <c r="CU47" s="205"/>
      <c r="CV47" s="205"/>
      <c r="CW47" s="205"/>
      <c r="CX47" s="205"/>
      <c r="CY47" s="205"/>
      <c r="CZ47" s="205"/>
      <c r="DA47" s="205"/>
      <c r="DB47" s="205"/>
      <c r="DC47" s="205"/>
      <c r="DD47" s="205"/>
      <c r="DE47" s="205"/>
      <c r="DF47" s="205"/>
      <c r="DG47" s="205"/>
      <c r="DH47" s="205"/>
      <c r="DI47" s="205"/>
      <c r="DJ47" s="205"/>
      <c r="DK47" s="205"/>
      <c r="DL47" s="205"/>
      <c r="DM47" s="205"/>
      <c r="DN47" s="205"/>
      <c r="DO47" s="205"/>
      <c r="DP47" s="205"/>
      <c r="DQ47" s="205"/>
      <c r="DR47" s="205"/>
      <c r="DS47" s="205"/>
      <c r="DT47" s="205"/>
      <c r="DU47" s="205"/>
      <c r="DV47" s="205"/>
      <c r="DW47" s="205"/>
      <c r="DX47" s="205"/>
      <c r="DY47" s="205"/>
      <c r="DZ47" s="205"/>
      <c r="EA47" s="205"/>
      <c r="EB47" s="205"/>
      <c r="EC47" s="205"/>
      <c r="ED47" s="205"/>
      <c r="EE47" s="205"/>
      <c r="EF47" s="205"/>
      <c r="EG47" s="205"/>
      <c r="EH47" s="205"/>
      <c r="EI47" s="205"/>
      <c r="EJ47" s="205"/>
      <c r="EK47" s="205"/>
      <c r="EL47" s="205"/>
      <c r="EM47" s="205"/>
      <c r="EN47" s="205"/>
      <c r="EO47" s="205"/>
      <c r="EP47" s="205"/>
      <c r="EQ47" s="205"/>
      <c r="ER47" s="205"/>
      <c r="ES47" s="205"/>
      <c r="ET47" s="205"/>
      <c r="EU47" s="205"/>
      <c r="EV47" s="205"/>
      <c r="EW47" s="205"/>
      <c r="EX47" s="205"/>
      <c r="EY47" s="205"/>
      <c r="EZ47" s="205"/>
      <c r="FA47" s="205"/>
      <c r="FB47" s="205"/>
      <c r="FC47" s="205"/>
      <c r="FD47" s="205"/>
      <c r="FE47" s="205"/>
      <c r="FF47" s="205"/>
      <c r="FG47" s="205"/>
      <c r="FH47" s="205"/>
      <c r="FI47" s="205"/>
      <c r="FJ47" s="205"/>
      <c r="FK47" s="205"/>
      <c r="FL47" s="205"/>
      <c r="FM47" s="205"/>
      <c r="FN47" s="205"/>
      <c r="FO47" s="205"/>
      <c r="FP47" s="205"/>
      <c r="FQ47" s="205"/>
      <c r="FR47" s="205"/>
      <c r="FS47" s="205"/>
      <c r="FT47" s="205"/>
      <c r="FU47" s="205"/>
      <c r="FV47" s="205"/>
      <c r="FW47" s="205"/>
      <c r="FX47" s="205"/>
      <c r="FY47" s="205"/>
      <c r="FZ47" s="205"/>
      <c r="GA47" s="205"/>
      <c r="GB47" s="205"/>
      <c r="GC47" s="205"/>
      <c r="GD47" s="205"/>
      <c r="GE47" s="205"/>
      <c r="GF47" s="205"/>
      <c r="GG47" s="205"/>
      <c r="GH47" s="205"/>
      <c r="GI47" s="205"/>
      <c r="GJ47" s="205"/>
      <c r="GK47" s="205"/>
      <c r="GL47" s="205"/>
      <c r="GM47" s="205"/>
      <c r="GN47" s="205"/>
      <c r="GO47" s="205"/>
      <c r="GP47" s="205"/>
      <c r="GQ47" s="205"/>
      <c r="GR47" s="205"/>
      <c r="GS47" s="205"/>
      <c r="GT47" s="205"/>
      <c r="GU47" s="205"/>
      <c r="GV47" s="205"/>
      <c r="GW47" s="205"/>
      <c r="GX47" s="205"/>
      <c r="GY47" s="205"/>
      <c r="GZ47" s="205"/>
      <c r="HA47" s="205"/>
      <c r="HB47" s="205"/>
      <c r="HC47" s="205"/>
      <c r="HD47" s="205"/>
      <c r="HE47" s="205"/>
      <c r="HF47" s="205"/>
      <c r="HG47" s="205"/>
      <c r="HH47" s="205"/>
      <c r="HI47" s="205"/>
      <c r="HJ47" s="205"/>
      <c r="HK47" s="205"/>
      <c r="HL47" s="205"/>
      <c r="HM47" s="205"/>
      <c r="HN47" s="205"/>
      <c r="HO47" s="205"/>
      <c r="HP47" s="205"/>
      <c r="HQ47" s="205"/>
      <c r="HR47" s="205"/>
      <c r="HS47" s="205"/>
      <c r="HT47" s="205"/>
      <c r="HU47" s="205"/>
      <c r="HV47" s="205"/>
      <c r="HW47" s="205"/>
      <c r="HX47" s="205"/>
      <c r="HY47" s="205"/>
      <c r="HZ47" s="205"/>
      <c r="IA47" s="205"/>
      <c r="IB47" s="205"/>
      <c r="IC47" s="205"/>
      <c r="ID47" s="205"/>
      <c r="IE47" s="205"/>
      <c r="IF47" s="205"/>
      <c r="IG47" s="205"/>
      <c r="IH47" s="205"/>
      <c r="II47" s="205"/>
      <c r="IJ47" s="205"/>
      <c r="IK47" s="205"/>
      <c r="IL47" s="205"/>
      <c r="IM47" s="205"/>
      <c r="IN47" s="205"/>
      <c r="IO47" s="205"/>
      <c r="IP47" s="205"/>
      <c r="IQ47" s="205"/>
    </row>
    <row r="48" spans="1:251" s="369" customFormat="1" ht="45">
      <c r="A48" s="442" t="s">
        <v>145</v>
      </c>
      <c r="B48" s="443" t="str">
        <f>CONCATENATE("PCM",A48)</f>
        <v>PCM034</v>
      </c>
      <c r="C48" s="498" t="s">
        <v>237</v>
      </c>
      <c r="D48" s="499" t="s">
        <v>73</v>
      </c>
      <c r="E48" s="500">
        <v>1800</v>
      </c>
      <c r="F48" s="501"/>
      <c r="G48" s="297">
        <f>E48*F48</f>
        <v>0</v>
      </c>
      <c r="H48" s="368"/>
    </row>
    <row r="49" spans="1:8" s="369" customFormat="1" ht="12.75" customHeight="1">
      <c r="A49" s="442" t="s">
        <v>146</v>
      </c>
      <c r="B49" s="443" t="str">
        <f t="shared" ref="B49:B70" si="6">CONCATENATE("PCM",A49)</f>
        <v>PCM035</v>
      </c>
      <c r="C49" s="444" t="s">
        <v>218</v>
      </c>
      <c r="D49" s="452" t="s">
        <v>628</v>
      </c>
      <c r="E49" s="453">
        <v>10</v>
      </c>
      <c r="F49" s="297"/>
      <c r="G49" s="297">
        <f>E49*F49</f>
        <v>0</v>
      </c>
      <c r="H49" s="368"/>
    </row>
    <row r="50" spans="1:8" s="369" customFormat="1" ht="12.75" customHeight="1">
      <c r="A50" s="442" t="s">
        <v>147</v>
      </c>
      <c r="B50" s="443" t="str">
        <f t="shared" si="6"/>
        <v>PCM036</v>
      </c>
      <c r="C50" s="425" t="s">
        <v>219</v>
      </c>
      <c r="D50" s="426" t="s">
        <v>628</v>
      </c>
      <c r="E50" s="294">
        <v>10</v>
      </c>
      <c r="F50" s="297"/>
      <c r="G50" s="297">
        <f>E50*F50</f>
        <v>0</v>
      </c>
      <c r="H50" s="368"/>
    </row>
    <row r="51" spans="1:8" s="429" customFormat="1" ht="12.75" customHeight="1">
      <c r="A51" s="442" t="s">
        <v>148</v>
      </c>
      <c r="B51" s="443" t="str">
        <f t="shared" si="6"/>
        <v>PCM037</v>
      </c>
      <c r="C51" s="425" t="s">
        <v>390</v>
      </c>
      <c r="D51" s="426" t="s">
        <v>628</v>
      </c>
      <c r="E51" s="294">
        <v>1</v>
      </c>
      <c r="F51" s="427"/>
      <c r="G51" s="297">
        <f t="shared" ref="G51:G70" si="7">E51*F51</f>
        <v>0</v>
      </c>
      <c r="H51" s="428"/>
    </row>
    <row r="52" spans="1:8" s="429" customFormat="1" ht="12.75" customHeight="1">
      <c r="A52" s="442" t="s">
        <v>149</v>
      </c>
      <c r="B52" s="443" t="str">
        <f t="shared" si="6"/>
        <v>PCM038</v>
      </c>
      <c r="C52" s="425" t="s">
        <v>391</v>
      </c>
      <c r="D52" s="426" t="s">
        <v>628</v>
      </c>
      <c r="E52" s="294">
        <v>1</v>
      </c>
      <c r="F52" s="427"/>
      <c r="G52" s="297">
        <f t="shared" si="7"/>
        <v>0</v>
      </c>
      <c r="H52" s="428"/>
    </row>
    <row r="53" spans="1:8" s="369" customFormat="1" ht="13.5" customHeight="1">
      <c r="A53" s="442" t="s">
        <v>150</v>
      </c>
      <c r="B53" s="443" t="str">
        <f t="shared" si="6"/>
        <v>PCM039</v>
      </c>
      <c r="C53" s="425" t="s">
        <v>242</v>
      </c>
      <c r="D53" s="426" t="s">
        <v>628</v>
      </c>
      <c r="E53" s="294">
        <v>50</v>
      </c>
      <c r="F53" s="427"/>
      <c r="G53" s="297">
        <f>E53*F53</f>
        <v>0</v>
      </c>
      <c r="H53" s="368"/>
    </row>
    <row r="54" spans="1:8" s="369" customFormat="1" ht="12.75" customHeight="1">
      <c r="A54" s="442" t="s">
        <v>151</v>
      </c>
      <c r="B54" s="443" t="str">
        <f t="shared" si="6"/>
        <v>PCM040</v>
      </c>
      <c r="C54" s="425" t="s">
        <v>201</v>
      </c>
      <c r="D54" s="426" t="s">
        <v>628</v>
      </c>
      <c r="E54" s="294">
        <v>50</v>
      </c>
      <c r="F54" s="297"/>
      <c r="G54" s="297">
        <f>E54*F54</f>
        <v>0</v>
      </c>
      <c r="H54" s="368"/>
    </row>
    <row r="55" spans="1:8" s="369" customFormat="1" ht="12.75" customHeight="1">
      <c r="A55" s="442" t="s">
        <v>152</v>
      </c>
      <c r="B55" s="443" t="str">
        <f t="shared" si="6"/>
        <v>PCM041</v>
      </c>
      <c r="C55" s="425" t="s">
        <v>227</v>
      </c>
      <c r="D55" s="426" t="s">
        <v>628</v>
      </c>
      <c r="E55" s="294">
        <v>10</v>
      </c>
      <c r="F55" s="297"/>
      <c r="G55" s="297">
        <f t="shared" si="7"/>
        <v>0</v>
      </c>
      <c r="H55" s="368"/>
    </row>
    <row r="56" spans="1:8" s="369" customFormat="1" ht="12.75" customHeight="1">
      <c r="A56" s="442" t="s">
        <v>153</v>
      </c>
      <c r="B56" s="443" t="str">
        <f t="shared" si="6"/>
        <v>PCM042</v>
      </c>
      <c r="C56" s="425" t="s">
        <v>241</v>
      </c>
      <c r="D56" s="452" t="s">
        <v>628</v>
      </c>
      <c r="E56" s="453">
        <v>10</v>
      </c>
      <c r="F56" s="297"/>
      <c r="G56" s="297">
        <f t="shared" si="7"/>
        <v>0</v>
      </c>
      <c r="H56" s="368"/>
    </row>
    <row r="57" spans="1:8" s="429" customFormat="1" ht="12.75" customHeight="1">
      <c r="A57" s="442" t="s">
        <v>154</v>
      </c>
      <c r="B57" s="443" t="str">
        <f t="shared" si="6"/>
        <v>PCM043</v>
      </c>
      <c r="C57" s="425" t="s">
        <v>392</v>
      </c>
      <c r="D57" s="426" t="s">
        <v>73</v>
      </c>
      <c r="E57" s="294">
        <v>150</v>
      </c>
      <c r="F57" s="427"/>
      <c r="G57" s="297">
        <f t="shared" si="7"/>
        <v>0</v>
      </c>
      <c r="H57" s="428"/>
    </row>
    <row r="58" spans="1:8" s="429" customFormat="1" ht="12.75" customHeight="1">
      <c r="A58" s="442" t="s">
        <v>155</v>
      </c>
      <c r="B58" s="443" t="str">
        <f t="shared" si="6"/>
        <v>PCM044</v>
      </c>
      <c r="C58" s="425" t="s">
        <v>393</v>
      </c>
      <c r="D58" s="426" t="s">
        <v>628</v>
      </c>
      <c r="E58" s="294">
        <v>1</v>
      </c>
      <c r="F58" s="427"/>
      <c r="G58" s="297">
        <f t="shared" si="7"/>
        <v>0</v>
      </c>
      <c r="H58" s="428"/>
    </row>
    <row r="59" spans="1:8" s="429" customFormat="1" ht="12.75" customHeight="1">
      <c r="A59" s="442" t="s">
        <v>156</v>
      </c>
      <c r="B59" s="443" t="str">
        <f t="shared" si="6"/>
        <v>PCM045</v>
      </c>
      <c r="C59" s="425" t="s">
        <v>394</v>
      </c>
      <c r="D59" s="426" t="s">
        <v>628</v>
      </c>
      <c r="E59" s="294">
        <v>1</v>
      </c>
      <c r="F59" s="427"/>
      <c r="G59" s="297">
        <f t="shared" si="7"/>
        <v>0</v>
      </c>
      <c r="H59" s="428"/>
    </row>
    <row r="60" spans="1:8" s="429" customFormat="1" ht="12.75" customHeight="1">
      <c r="A60" s="442" t="s">
        <v>157</v>
      </c>
      <c r="B60" s="443" t="str">
        <f t="shared" si="6"/>
        <v>PCM046</v>
      </c>
      <c r="C60" s="425" t="s">
        <v>395</v>
      </c>
      <c r="D60" s="426" t="s">
        <v>628</v>
      </c>
      <c r="E60" s="294">
        <v>1</v>
      </c>
      <c r="F60" s="427"/>
      <c r="G60" s="297">
        <f t="shared" si="7"/>
        <v>0</v>
      </c>
      <c r="H60" s="428"/>
    </row>
    <row r="61" spans="1:8" s="429" customFormat="1" ht="12.75" customHeight="1">
      <c r="A61" s="442" t="s">
        <v>158</v>
      </c>
      <c r="B61" s="443" t="str">
        <f t="shared" si="6"/>
        <v>PCM047</v>
      </c>
      <c r="C61" s="425" t="s">
        <v>405</v>
      </c>
      <c r="D61" s="426" t="s">
        <v>628</v>
      </c>
      <c r="E61" s="294">
        <v>1</v>
      </c>
      <c r="F61" s="427"/>
      <c r="G61" s="297">
        <f t="shared" si="7"/>
        <v>0</v>
      </c>
      <c r="H61" s="428"/>
    </row>
    <row r="62" spans="1:8" s="429" customFormat="1" ht="12.75" customHeight="1">
      <c r="A62" s="442" t="s">
        <v>159</v>
      </c>
      <c r="B62" s="443" t="str">
        <f t="shared" si="6"/>
        <v>PCM048</v>
      </c>
      <c r="C62" s="425" t="s">
        <v>396</v>
      </c>
      <c r="D62" s="426" t="s">
        <v>628</v>
      </c>
      <c r="E62" s="294">
        <v>1</v>
      </c>
      <c r="F62" s="427"/>
      <c r="G62" s="297">
        <f t="shared" si="7"/>
        <v>0</v>
      </c>
      <c r="H62" s="428"/>
    </row>
    <row r="63" spans="1:8" s="429" customFormat="1" ht="12.75" customHeight="1">
      <c r="A63" s="442" t="s">
        <v>160</v>
      </c>
      <c r="B63" s="443" t="str">
        <f t="shared" si="6"/>
        <v>PCM049</v>
      </c>
      <c r="C63" s="425" t="s">
        <v>397</v>
      </c>
      <c r="D63" s="426" t="s">
        <v>203</v>
      </c>
      <c r="E63" s="294">
        <v>8</v>
      </c>
      <c r="F63" s="427"/>
      <c r="G63" s="297">
        <f t="shared" si="7"/>
        <v>0</v>
      </c>
      <c r="H63" s="428"/>
    </row>
    <row r="64" spans="1:8" s="429" customFormat="1" ht="12.75" customHeight="1">
      <c r="A64" s="442" t="s">
        <v>161</v>
      </c>
      <c r="B64" s="443" t="str">
        <f t="shared" si="6"/>
        <v>PCM050</v>
      </c>
      <c r="C64" s="425" t="s">
        <v>398</v>
      </c>
      <c r="D64" s="426" t="s">
        <v>203</v>
      </c>
      <c r="E64" s="294">
        <v>4</v>
      </c>
      <c r="F64" s="427"/>
      <c r="G64" s="297">
        <f t="shared" si="7"/>
        <v>0</v>
      </c>
      <c r="H64" s="428"/>
    </row>
    <row r="65" spans="1:251" s="429" customFormat="1" ht="12.75" customHeight="1">
      <c r="A65" s="442" t="s">
        <v>162</v>
      </c>
      <c r="B65" s="443" t="str">
        <f t="shared" si="6"/>
        <v>PCM051</v>
      </c>
      <c r="C65" s="425" t="s">
        <v>399</v>
      </c>
      <c r="D65" s="426" t="s">
        <v>628</v>
      </c>
      <c r="E65" s="294">
        <v>1</v>
      </c>
      <c r="F65" s="427"/>
      <c r="G65" s="297">
        <f t="shared" si="7"/>
        <v>0</v>
      </c>
      <c r="H65" s="428"/>
    </row>
    <row r="66" spans="1:251" s="429" customFormat="1" ht="12.75" customHeight="1">
      <c r="A66" s="442" t="s">
        <v>163</v>
      </c>
      <c r="B66" s="443" t="str">
        <f t="shared" si="6"/>
        <v>PCM052</v>
      </c>
      <c r="C66" s="425" t="s">
        <v>400</v>
      </c>
      <c r="D66" s="426" t="s">
        <v>628</v>
      </c>
      <c r="E66" s="294">
        <v>1</v>
      </c>
      <c r="F66" s="427"/>
      <c r="G66" s="297">
        <f t="shared" si="7"/>
        <v>0</v>
      </c>
      <c r="H66" s="428"/>
    </row>
    <row r="67" spans="1:251" s="429" customFormat="1" ht="12.75" customHeight="1">
      <c r="A67" s="442" t="s">
        <v>164</v>
      </c>
      <c r="B67" s="443" t="str">
        <f t="shared" si="6"/>
        <v>PCM053</v>
      </c>
      <c r="C67" s="425" t="s">
        <v>401</v>
      </c>
      <c r="D67" s="426" t="s">
        <v>628</v>
      </c>
      <c r="E67" s="294">
        <v>1</v>
      </c>
      <c r="F67" s="427"/>
      <c r="G67" s="297">
        <f t="shared" si="7"/>
        <v>0</v>
      </c>
      <c r="H67" s="428"/>
    </row>
    <row r="68" spans="1:251" s="369" customFormat="1" ht="12.75" customHeight="1">
      <c r="A68" s="442" t="s">
        <v>165</v>
      </c>
      <c r="B68" s="443" t="str">
        <f t="shared" si="6"/>
        <v>PCM054</v>
      </c>
      <c r="C68" s="425" t="s">
        <v>231</v>
      </c>
      <c r="D68" s="426" t="s">
        <v>628</v>
      </c>
      <c r="E68" s="294">
        <v>20</v>
      </c>
      <c r="F68" s="297"/>
      <c r="G68" s="297">
        <f t="shared" si="7"/>
        <v>0</v>
      </c>
      <c r="H68" s="368"/>
    </row>
    <row r="69" spans="1:251" s="429" customFormat="1" ht="22.5">
      <c r="A69" s="442" t="s">
        <v>166</v>
      </c>
      <c r="B69" s="443" t="str">
        <f t="shared" si="6"/>
        <v>PCM055</v>
      </c>
      <c r="C69" s="425" t="s">
        <v>413</v>
      </c>
      <c r="D69" s="426" t="s">
        <v>628</v>
      </c>
      <c r="E69" s="294">
        <v>1</v>
      </c>
      <c r="F69" s="427"/>
      <c r="G69" s="297">
        <f t="shared" si="7"/>
        <v>0</v>
      </c>
      <c r="H69" s="428"/>
    </row>
    <row r="70" spans="1:251" s="429" customFormat="1" ht="12.75" customHeight="1">
      <c r="A70" s="442" t="s">
        <v>167</v>
      </c>
      <c r="B70" s="443" t="str">
        <f t="shared" si="6"/>
        <v>PCM056</v>
      </c>
      <c r="C70" s="425" t="s">
        <v>402</v>
      </c>
      <c r="D70" s="426" t="s">
        <v>628</v>
      </c>
      <c r="E70" s="294">
        <v>1</v>
      </c>
      <c r="F70" s="427"/>
      <c r="G70" s="297">
        <f t="shared" si="7"/>
        <v>0</v>
      </c>
      <c r="H70" s="428"/>
    </row>
    <row r="71" spans="1:251" s="208" customFormat="1">
      <c r="A71" s="285" t="s">
        <v>68</v>
      </c>
      <c r="B71" s="286">
        <v>2</v>
      </c>
      <c r="C71" s="287" t="s">
        <v>466</v>
      </c>
      <c r="D71" s="288"/>
      <c r="E71" s="324"/>
      <c r="F71" s="289"/>
      <c r="G71" s="290"/>
      <c r="H71" s="363"/>
      <c r="I71" s="365"/>
      <c r="J71" s="365"/>
      <c r="K71" s="365"/>
      <c r="L71" s="365"/>
      <c r="M71" s="365"/>
      <c r="N71" s="365"/>
      <c r="O71" s="365"/>
      <c r="P71" s="365"/>
    </row>
    <row r="72" spans="1:251" s="208" customFormat="1">
      <c r="A72" s="325"/>
      <c r="B72" s="326"/>
      <c r="C72" s="327"/>
      <c r="D72" s="328"/>
      <c r="E72" s="329"/>
      <c r="F72" s="330"/>
      <c r="G72" s="331"/>
      <c r="H72" s="363"/>
      <c r="I72" s="365"/>
      <c r="J72" s="365"/>
      <c r="K72" s="365"/>
      <c r="L72" s="365"/>
      <c r="M72" s="365"/>
      <c r="N72" s="365"/>
      <c r="O72" s="365"/>
      <c r="P72" s="365"/>
    </row>
    <row r="73" spans="1:251" s="208" customFormat="1" ht="12.75" customHeight="1">
      <c r="A73" s="285"/>
      <c r="B73" s="286"/>
      <c r="C73" s="287" t="s">
        <v>211</v>
      </c>
      <c r="D73" s="288"/>
      <c r="E73" s="289"/>
      <c r="F73" s="289"/>
      <c r="G73" s="290"/>
      <c r="H73" s="366"/>
      <c r="I73" s="367"/>
      <c r="J73" s="367"/>
      <c r="K73" s="367"/>
      <c r="L73" s="367"/>
      <c r="M73" s="367"/>
      <c r="N73" s="367"/>
      <c r="O73" s="367"/>
      <c r="P73" s="367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86" customFormat="1" ht="22.5">
      <c r="A74" s="431" t="s">
        <v>168</v>
      </c>
      <c r="B74" s="432" t="str">
        <f>CONCATENATE("PC",A74)</f>
        <v>PC057</v>
      </c>
      <c r="C74" s="300" t="s">
        <v>467</v>
      </c>
      <c r="D74" s="195" t="s">
        <v>628</v>
      </c>
      <c r="E74" s="294">
        <v>1</v>
      </c>
      <c r="F74" s="206"/>
      <c r="G74" s="297">
        <f>E74*F74</f>
        <v>0</v>
      </c>
      <c r="H74" s="385"/>
      <c r="I74" s="455"/>
    </row>
    <row r="75" spans="1:251" s="386" customFormat="1">
      <c r="A75" s="431" t="s">
        <v>169</v>
      </c>
      <c r="B75" s="432" t="str">
        <f>CONCATENATE("PC",A75)</f>
        <v>PC058</v>
      </c>
      <c r="C75" s="300" t="s">
        <v>513</v>
      </c>
      <c r="D75" s="195" t="s">
        <v>628</v>
      </c>
      <c r="E75" s="294">
        <v>1</v>
      </c>
      <c r="F75" s="206"/>
      <c r="G75" s="297">
        <f>E75*F75</f>
        <v>0</v>
      </c>
      <c r="H75" s="385"/>
    </row>
    <row r="76" spans="1:251" s="208" customFormat="1" ht="12.75" customHeight="1">
      <c r="A76" s="285"/>
      <c r="B76" s="286"/>
      <c r="C76" s="287" t="s">
        <v>212</v>
      </c>
      <c r="D76" s="288"/>
      <c r="E76" s="387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86" customFormat="1" ht="22.5">
      <c r="A77" s="442" t="s">
        <v>170</v>
      </c>
      <c r="B77" s="443" t="str">
        <f>CONCATENATE("PCM",A77)</f>
        <v>PCM059</v>
      </c>
      <c r="C77" s="300" t="s">
        <v>467</v>
      </c>
      <c r="D77" s="195" t="s">
        <v>628</v>
      </c>
      <c r="E77" s="294">
        <v>1</v>
      </c>
      <c r="F77" s="206"/>
      <c r="G77" s="297">
        <f>E77*F77</f>
        <v>0</v>
      </c>
      <c r="H77" s="385"/>
    </row>
    <row r="78" spans="1:251" s="386" customFormat="1">
      <c r="A78" s="442" t="s">
        <v>171</v>
      </c>
      <c r="B78" s="443" t="str">
        <f>CONCATENATE("PCM",A78)</f>
        <v>PCM060</v>
      </c>
      <c r="C78" s="300" t="s">
        <v>513</v>
      </c>
      <c r="D78" s="195" t="s">
        <v>628</v>
      </c>
      <c r="E78" s="294">
        <v>1</v>
      </c>
      <c r="F78" s="206"/>
      <c r="G78" s="297">
        <f>E78*F78</f>
        <v>0</v>
      </c>
      <c r="H78" s="385"/>
    </row>
    <row r="79" spans="1:251" s="208" customFormat="1">
      <c r="A79" s="285"/>
      <c r="B79" s="286">
        <v>3</v>
      </c>
      <c r="C79" s="287" t="s">
        <v>512</v>
      </c>
      <c r="D79" s="288"/>
      <c r="E79" s="324"/>
      <c r="F79" s="289"/>
      <c r="G79" s="290"/>
      <c r="H79" s="363"/>
      <c r="I79" s="365"/>
      <c r="J79" s="365"/>
      <c r="K79" s="365"/>
      <c r="L79" s="365"/>
      <c r="M79" s="365"/>
      <c r="N79" s="365"/>
      <c r="O79" s="365"/>
      <c r="P79" s="365"/>
    </row>
    <row r="80" spans="1:251" s="208" customFormat="1">
      <c r="A80" s="325"/>
      <c r="B80" s="326"/>
      <c r="C80" s="327"/>
      <c r="D80" s="328"/>
      <c r="E80" s="329"/>
      <c r="F80" s="330"/>
      <c r="G80" s="331"/>
      <c r="H80" s="363"/>
      <c r="I80" s="365"/>
      <c r="J80" s="365"/>
      <c r="K80" s="365"/>
      <c r="L80" s="365"/>
      <c r="M80" s="365"/>
      <c r="N80" s="365"/>
      <c r="O80" s="365"/>
      <c r="P80" s="365"/>
    </row>
    <row r="81" spans="1:251" s="208" customFormat="1" ht="12.75" customHeight="1">
      <c r="A81" s="285"/>
      <c r="B81" s="286"/>
      <c r="C81" s="287" t="s">
        <v>211</v>
      </c>
      <c r="D81" s="288"/>
      <c r="E81" s="289"/>
      <c r="F81" s="289"/>
      <c r="G81" s="290"/>
      <c r="H81" s="366"/>
      <c r="I81" s="367"/>
      <c r="J81" s="367"/>
      <c r="K81" s="367"/>
      <c r="L81" s="367"/>
      <c r="M81" s="367"/>
      <c r="N81" s="367"/>
      <c r="O81" s="367"/>
      <c r="P81" s="367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86" customFormat="1" ht="22.5">
      <c r="A82" s="431" t="s">
        <v>172</v>
      </c>
      <c r="B82" s="432" t="str">
        <f>CONCATENATE("PC",A82)</f>
        <v>PC061</v>
      </c>
      <c r="C82" s="300" t="s">
        <v>511</v>
      </c>
      <c r="D82" s="195" t="s">
        <v>628</v>
      </c>
      <c r="E82" s="294">
        <v>1</v>
      </c>
      <c r="F82" s="206"/>
      <c r="G82" s="297">
        <f>E82*F82</f>
        <v>0</v>
      </c>
      <c r="H82" s="385"/>
    </row>
    <row r="83" spans="1:251" s="386" customFormat="1">
      <c r="A83" s="431" t="s">
        <v>173</v>
      </c>
      <c r="B83" s="432" t="str">
        <f>CONCATENATE("PC",A83)</f>
        <v>PC062</v>
      </c>
      <c r="C83" s="502" t="s">
        <v>514</v>
      </c>
      <c r="D83" s="503" t="s">
        <v>628</v>
      </c>
      <c r="E83" s="453">
        <v>1</v>
      </c>
      <c r="F83" s="189"/>
      <c r="G83" s="297">
        <f>E83*F83</f>
        <v>0</v>
      </c>
      <c r="H83" s="385"/>
    </row>
    <row r="84" spans="1:251" s="386" customFormat="1">
      <c r="A84" s="431" t="s">
        <v>174</v>
      </c>
      <c r="B84" s="432" t="str">
        <f>CONCATENATE("PC",A84)</f>
        <v>PC063</v>
      </c>
      <c r="C84" s="502" t="s">
        <v>515</v>
      </c>
      <c r="D84" s="503" t="s">
        <v>628</v>
      </c>
      <c r="E84" s="453">
        <v>1</v>
      </c>
      <c r="F84" s="189"/>
      <c r="G84" s="297">
        <f>E84*F84</f>
        <v>0</v>
      </c>
      <c r="H84" s="385"/>
    </row>
    <row r="85" spans="1:251" s="386" customFormat="1">
      <c r="A85" s="431" t="s">
        <v>175</v>
      </c>
      <c r="B85" s="432" t="str">
        <f>CONCATENATE("PC",A85)</f>
        <v>PC064</v>
      </c>
      <c r="C85" s="300" t="s">
        <v>516</v>
      </c>
      <c r="D85" s="195" t="s">
        <v>628</v>
      </c>
      <c r="E85" s="294">
        <v>1</v>
      </c>
      <c r="F85" s="206"/>
      <c r="G85" s="297">
        <f>E85*F85</f>
        <v>0</v>
      </c>
      <c r="H85" s="385"/>
    </row>
    <row r="86" spans="1:251" s="208" customFormat="1" ht="12.75" customHeight="1">
      <c r="A86" s="285"/>
      <c r="B86" s="286"/>
      <c r="C86" s="287" t="s">
        <v>212</v>
      </c>
      <c r="D86" s="288"/>
      <c r="E86" s="387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86" customFormat="1">
      <c r="A87" s="332" t="s">
        <v>176</v>
      </c>
      <c r="B87" s="333" t="str">
        <f>CONCATENATE("PCM",A87)</f>
        <v>PCM065</v>
      </c>
      <c r="C87" s="300" t="s">
        <v>517</v>
      </c>
      <c r="D87" s="195" t="s">
        <v>628</v>
      </c>
      <c r="E87" s="294">
        <v>2</v>
      </c>
      <c r="F87" s="206"/>
      <c r="G87" s="297">
        <f>E87*F87</f>
        <v>0</v>
      </c>
      <c r="H87" s="385"/>
    </row>
    <row r="88" spans="1:251" s="386" customFormat="1">
      <c r="A88" s="332" t="s">
        <v>177</v>
      </c>
      <c r="B88" s="333" t="str">
        <f>CONCATENATE("PCM",A88)</f>
        <v>PCM066</v>
      </c>
      <c r="C88" s="300" t="s">
        <v>518</v>
      </c>
      <c r="D88" s="195" t="s">
        <v>519</v>
      </c>
      <c r="E88" s="294">
        <v>400</v>
      </c>
      <c r="F88" s="206"/>
      <c r="G88" s="297">
        <f>E88*F88</f>
        <v>0</v>
      </c>
      <c r="H88" s="385"/>
    </row>
    <row r="89" spans="1:251" s="208" customFormat="1" ht="12.75" customHeight="1">
      <c r="A89" s="285"/>
      <c r="B89" s="286"/>
      <c r="C89" s="287" t="s">
        <v>239</v>
      </c>
      <c r="D89" s="288"/>
      <c r="E89" s="387"/>
      <c r="F89" s="289"/>
      <c r="G89" s="290"/>
      <c r="H89" s="221"/>
      <c r="I89" s="386"/>
      <c r="J89" s="386"/>
      <c r="K89" s="386"/>
      <c r="L89" s="386"/>
      <c r="M89" s="386"/>
      <c r="N89" s="386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  <c r="BI89" s="205"/>
      <c r="BJ89" s="205"/>
      <c r="BK89" s="205"/>
      <c r="BL89" s="205"/>
      <c r="BM89" s="207"/>
      <c r="BN89" s="207"/>
      <c r="BO89" s="205"/>
      <c r="BP89" s="205"/>
      <c r="BQ89" s="205"/>
      <c r="BR89" s="205"/>
      <c r="BS89" s="205"/>
      <c r="BT89" s="205"/>
      <c r="BU89" s="205"/>
      <c r="BV89" s="205"/>
      <c r="BW89" s="205"/>
      <c r="BX89" s="205"/>
      <c r="BY89" s="205"/>
      <c r="BZ89" s="205"/>
      <c r="CA89" s="205"/>
      <c r="CB89" s="205"/>
      <c r="CC89" s="205"/>
      <c r="CD89" s="205"/>
      <c r="CE89" s="205"/>
      <c r="CF89" s="205"/>
      <c r="CG89" s="205"/>
      <c r="CH89" s="205"/>
      <c r="CI89" s="205"/>
      <c r="CJ89" s="205"/>
      <c r="CK89" s="205"/>
      <c r="CL89" s="205"/>
      <c r="CM89" s="205"/>
      <c r="CN89" s="205"/>
      <c r="CO89" s="205"/>
      <c r="CP89" s="205"/>
      <c r="CQ89" s="205"/>
      <c r="CR89" s="205"/>
      <c r="CS89" s="205"/>
      <c r="CT89" s="205"/>
      <c r="CU89" s="205"/>
      <c r="CV89" s="205"/>
      <c r="CW89" s="205"/>
      <c r="CX89" s="205"/>
      <c r="CY89" s="205"/>
      <c r="CZ89" s="205"/>
      <c r="DA89" s="205"/>
      <c r="DB89" s="205"/>
      <c r="DC89" s="205"/>
      <c r="DD89" s="205"/>
      <c r="DE89" s="205"/>
      <c r="DF89" s="205"/>
      <c r="DG89" s="205"/>
      <c r="DH89" s="205"/>
      <c r="DI89" s="205"/>
      <c r="DJ89" s="205"/>
      <c r="DK89" s="205"/>
      <c r="DL89" s="205"/>
      <c r="DM89" s="205"/>
      <c r="DN89" s="205"/>
      <c r="DO89" s="205"/>
      <c r="DP89" s="205"/>
      <c r="DQ89" s="205"/>
      <c r="DR89" s="205"/>
      <c r="DS89" s="205"/>
      <c r="DT89" s="205"/>
      <c r="DU89" s="205"/>
      <c r="DV89" s="205"/>
      <c r="DW89" s="205"/>
      <c r="DX89" s="205"/>
      <c r="DY89" s="205"/>
      <c r="DZ89" s="205"/>
      <c r="EA89" s="205"/>
      <c r="EB89" s="205"/>
      <c r="EC89" s="205"/>
      <c r="ED89" s="205"/>
      <c r="EE89" s="205"/>
      <c r="EF89" s="205"/>
      <c r="EG89" s="205"/>
      <c r="EH89" s="205"/>
      <c r="EI89" s="205"/>
      <c r="EJ89" s="205"/>
      <c r="EK89" s="205"/>
      <c r="EL89" s="205"/>
      <c r="EM89" s="205"/>
      <c r="EN89" s="205"/>
      <c r="EO89" s="205"/>
      <c r="EP89" s="205"/>
      <c r="EQ89" s="205"/>
      <c r="ER89" s="205"/>
      <c r="ES89" s="205"/>
      <c r="ET89" s="205"/>
      <c r="EU89" s="205"/>
      <c r="EV89" s="205"/>
      <c r="EW89" s="205"/>
      <c r="EX89" s="205"/>
      <c r="EY89" s="205"/>
      <c r="EZ89" s="205"/>
      <c r="FA89" s="205"/>
      <c r="FB89" s="205"/>
      <c r="FC89" s="205"/>
      <c r="FD89" s="205"/>
      <c r="FE89" s="205"/>
      <c r="FF89" s="205"/>
      <c r="FG89" s="205"/>
      <c r="FH89" s="205"/>
      <c r="FI89" s="205"/>
      <c r="FJ89" s="205"/>
      <c r="FK89" s="205"/>
      <c r="FL89" s="205"/>
      <c r="FM89" s="205"/>
      <c r="FN89" s="205"/>
      <c r="FO89" s="205"/>
      <c r="FP89" s="205"/>
      <c r="FQ89" s="205"/>
      <c r="FR89" s="205"/>
      <c r="FS89" s="205"/>
      <c r="FT89" s="205"/>
      <c r="FU89" s="205"/>
      <c r="FV89" s="205"/>
      <c r="FW89" s="205"/>
      <c r="FX89" s="205"/>
      <c r="FY89" s="205"/>
      <c r="FZ89" s="205"/>
      <c r="GA89" s="205"/>
      <c r="GB89" s="205"/>
      <c r="GC89" s="205"/>
      <c r="GD89" s="205"/>
      <c r="GE89" s="205"/>
      <c r="GF89" s="205"/>
      <c r="GG89" s="205"/>
      <c r="GH89" s="205"/>
      <c r="GI89" s="205"/>
      <c r="GJ89" s="205"/>
      <c r="GK89" s="205"/>
      <c r="GL89" s="205"/>
      <c r="GM89" s="205"/>
      <c r="GN89" s="205"/>
      <c r="GO89" s="205"/>
      <c r="GP89" s="205"/>
      <c r="GQ89" s="205"/>
      <c r="GR89" s="205"/>
      <c r="GS89" s="205"/>
      <c r="GT89" s="205"/>
      <c r="GU89" s="205"/>
      <c r="GV89" s="205"/>
      <c r="GW89" s="205"/>
      <c r="GX89" s="205"/>
      <c r="GY89" s="205"/>
      <c r="GZ89" s="205"/>
      <c r="HA89" s="205"/>
      <c r="HB89" s="205"/>
      <c r="HC89" s="205"/>
      <c r="HD89" s="205"/>
      <c r="HE89" s="205"/>
      <c r="HF89" s="205"/>
      <c r="HG89" s="205"/>
      <c r="HH89" s="205"/>
      <c r="HI89" s="205"/>
      <c r="HJ89" s="205"/>
      <c r="HK89" s="205"/>
      <c r="HL89" s="205"/>
      <c r="HM89" s="205"/>
      <c r="HN89" s="205"/>
      <c r="HO89" s="205"/>
      <c r="HP89" s="205"/>
      <c r="HQ89" s="205"/>
      <c r="HR89" s="205"/>
      <c r="HS89" s="205"/>
      <c r="HT89" s="205"/>
      <c r="HU89" s="205"/>
      <c r="HV89" s="205"/>
      <c r="HW89" s="205"/>
      <c r="HX89" s="205"/>
      <c r="HY89" s="205"/>
      <c r="HZ89" s="205"/>
      <c r="IA89" s="205"/>
      <c r="IB89" s="205"/>
      <c r="IC89" s="205"/>
      <c r="ID89" s="205"/>
      <c r="IE89" s="205"/>
      <c r="IF89" s="205"/>
      <c r="IG89" s="205"/>
      <c r="IH89" s="205"/>
      <c r="II89" s="205"/>
      <c r="IJ89" s="205"/>
      <c r="IK89" s="205"/>
      <c r="IL89" s="205"/>
      <c r="IM89" s="205"/>
      <c r="IN89" s="205"/>
      <c r="IO89" s="205"/>
      <c r="IP89" s="205"/>
      <c r="IQ89" s="205"/>
    </row>
    <row r="90" spans="1:251" s="369" customFormat="1" ht="12.75" customHeight="1">
      <c r="A90" s="442" t="s">
        <v>178</v>
      </c>
      <c r="B90" s="443" t="str">
        <f>CONCATENATE("PCM",A90)</f>
        <v>PCM067</v>
      </c>
      <c r="C90" s="444" t="s">
        <v>204</v>
      </c>
      <c r="D90" s="452" t="s">
        <v>203</v>
      </c>
      <c r="E90" s="453">
        <v>40</v>
      </c>
      <c r="F90" s="297"/>
      <c r="G90" s="297">
        <f>E90*F90</f>
        <v>0</v>
      </c>
      <c r="H90" s="368"/>
      <c r="I90" s="429"/>
      <c r="J90" s="429"/>
      <c r="K90" s="429"/>
      <c r="L90" s="429"/>
      <c r="M90" s="429"/>
      <c r="N90" s="429"/>
    </row>
    <row r="91" spans="1:251" s="369" customFormat="1" ht="12.75" customHeight="1">
      <c r="A91" s="442" t="s">
        <v>179</v>
      </c>
      <c r="B91" s="443" t="str">
        <f>CONCATENATE("PCM",A91)</f>
        <v>PCM068</v>
      </c>
      <c r="C91" s="444" t="s">
        <v>205</v>
      </c>
      <c r="D91" s="452" t="s">
        <v>628</v>
      </c>
      <c r="E91" s="453">
        <v>5</v>
      </c>
      <c r="F91" s="297"/>
      <c r="G91" s="297">
        <f>E91*F91</f>
        <v>0</v>
      </c>
      <c r="H91" s="368"/>
    </row>
    <row r="92" spans="1:251" s="369" customFormat="1" ht="12.75" customHeight="1">
      <c r="A92" s="442" t="s">
        <v>180</v>
      </c>
      <c r="B92" s="443" t="str">
        <f>CONCATENATE("PCM",A92)</f>
        <v>PCM069</v>
      </c>
      <c r="C92" s="444" t="s">
        <v>206</v>
      </c>
      <c r="D92" s="452" t="s">
        <v>73</v>
      </c>
      <c r="E92" s="453">
        <v>150</v>
      </c>
      <c r="F92" s="297"/>
      <c r="G92" s="297">
        <f>E92*F92</f>
        <v>0</v>
      </c>
      <c r="H92" s="368"/>
    </row>
    <row r="93" spans="1:251" s="369" customFormat="1" ht="12.75" customHeight="1">
      <c r="A93" s="442" t="s">
        <v>181</v>
      </c>
      <c r="B93" s="443" t="str">
        <f>CONCATENATE("PCM",A93)</f>
        <v>PCM070</v>
      </c>
      <c r="C93" s="444" t="s">
        <v>207</v>
      </c>
      <c r="D93" s="452" t="s">
        <v>628</v>
      </c>
      <c r="E93" s="453">
        <v>10</v>
      </c>
      <c r="F93" s="297"/>
      <c r="G93" s="297">
        <f>E93*F93</f>
        <v>0</v>
      </c>
      <c r="H93" s="368"/>
    </row>
    <row r="94" spans="1:251" s="208" customFormat="1" ht="12.75" customHeight="1">
      <c r="A94" s="285"/>
      <c r="B94" s="286"/>
      <c r="C94" s="287" t="s">
        <v>240</v>
      </c>
      <c r="D94" s="288"/>
      <c r="E94" s="387"/>
      <c r="F94" s="289"/>
      <c r="G94" s="290"/>
      <c r="H94" s="221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  <c r="BI94" s="205"/>
      <c r="BJ94" s="205"/>
      <c r="BK94" s="205"/>
      <c r="BL94" s="205"/>
      <c r="BM94" s="207"/>
      <c r="BN94" s="207"/>
      <c r="BO94" s="205"/>
      <c r="BP94" s="205"/>
      <c r="BQ94" s="205"/>
      <c r="BR94" s="205"/>
      <c r="BS94" s="205"/>
      <c r="BT94" s="205"/>
      <c r="BU94" s="205"/>
      <c r="BV94" s="205"/>
      <c r="BW94" s="205"/>
      <c r="BX94" s="205"/>
      <c r="BY94" s="205"/>
      <c r="BZ94" s="205"/>
      <c r="CA94" s="205"/>
      <c r="CB94" s="205"/>
      <c r="CC94" s="205"/>
      <c r="CD94" s="205"/>
      <c r="CE94" s="205"/>
      <c r="CF94" s="205"/>
      <c r="CG94" s="205"/>
      <c r="CH94" s="205"/>
      <c r="CI94" s="205"/>
      <c r="CJ94" s="205"/>
      <c r="CK94" s="205"/>
      <c r="CL94" s="205"/>
      <c r="CM94" s="205"/>
      <c r="CN94" s="205"/>
      <c r="CO94" s="205"/>
      <c r="CP94" s="205"/>
      <c r="CQ94" s="205"/>
      <c r="CR94" s="205"/>
      <c r="CS94" s="205"/>
      <c r="CT94" s="205"/>
      <c r="CU94" s="205"/>
      <c r="CV94" s="205"/>
      <c r="CW94" s="205"/>
      <c r="CX94" s="205"/>
      <c r="CY94" s="205"/>
      <c r="CZ94" s="205"/>
      <c r="DA94" s="205"/>
      <c r="DB94" s="205"/>
      <c r="DC94" s="205"/>
      <c r="DD94" s="205"/>
      <c r="DE94" s="205"/>
      <c r="DF94" s="205"/>
      <c r="DG94" s="205"/>
      <c r="DH94" s="205"/>
      <c r="DI94" s="205"/>
      <c r="DJ94" s="205"/>
      <c r="DK94" s="205"/>
      <c r="DL94" s="205"/>
      <c r="DM94" s="205"/>
      <c r="DN94" s="205"/>
      <c r="DO94" s="205"/>
      <c r="DP94" s="205"/>
      <c r="DQ94" s="205"/>
      <c r="DR94" s="205"/>
      <c r="DS94" s="205"/>
      <c r="DT94" s="205"/>
      <c r="DU94" s="205"/>
      <c r="DV94" s="205"/>
      <c r="DW94" s="205"/>
      <c r="DX94" s="205"/>
      <c r="DY94" s="205"/>
      <c r="DZ94" s="205"/>
      <c r="EA94" s="205"/>
      <c r="EB94" s="205"/>
      <c r="EC94" s="205"/>
      <c r="ED94" s="205"/>
      <c r="EE94" s="205"/>
      <c r="EF94" s="205"/>
      <c r="EG94" s="205"/>
      <c r="EH94" s="205"/>
      <c r="EI94" s="205"/>
      <c r="EJ94" s="205"/>
      <c r="EK94" s="205"/>
      <c r="EL94" s="205"/>
      <c r="EM94" s="205"/>
      <c r="EN94" s="205"/>
      <c r="EO94" s="205"/>
      <c r="EP94" s="205"/>
      <c r="EQ94" s="205"/>
      <c r="ER94" s="205"/>
      <c r="ES94" s="205"/>
      <c r="ET94" s="205"/>
      <c r="EU94" s="205"/>
      <c r="EV94" s="205"/>
      <c r="EW94" s="205"/>
      <c r="EX94" s="205"/>
      <c r="EY94" s="205"/>
      <c r="EZ94" s="205"/>
      <c r="FA94" s="205"/>
      <c r="FB94" s="205"/>
      <c r="FC94" s="205"/>
      <c r="FD94" s="205"/>
      <c r="FE94" s="205"/>
      <c r="FF94" s="205"/>
      <c r="FG94" s="205"/>
      <c r="FH94" s="205"/>
      <c r="FI94" s="205"/>
      <c r="FJ94" s="205"/>
      <c r="FK94" s="205"/>
      <c r="FL94" s="205"/>
      <c r="FM94" s="205"/>
      <c r="FN94" s="205"/>
      <c r="FO94" s="205"/>
      <c r="FP94" s="205"/>
      <c r="FQ94" s="205"/>
      <c r="FR94" s="205"/>
      <c r="FS94" s="205"/>
      <c r="FT94" s="205"/>
      <c r="FU94" s="205"/>
      <c r="FV94" s="205"/>
      <c r="FW94" s="205"/>
      <c r="FX94" s="205"/>
      <c r="FY94" s="205"/>
      <c r="FZ94" s="205"/>
      <c r="GA94" s="205"/>
      <c r="GB94" s="205"/>
      <c r="GC94" s="205"/>
      <c r="GD94" s="205"/>
      <c r="GE94" s="205"/>
      <c r="GF94" s="205"/>
      <c r="GG94" s="205"/>
      <c r="GH94" s="205"/>
      <c r="GI94" s="205"/>
      <c r="GJ94" s="205"/>
      <c r="GK94" s="205"/>
      <c r="GL94" s="205"/>
      <c r="GM94" s="205"/>
      <c r="GN94" s="205"/>
      <c r="GO94" s="205"/>
      <c r="GP94" s="205"/>
      <c r="GQ94" s="205"/>
      <c r="GR94" s="205"/>
      <c r="GS94" s="205"/>
      <c r="GT94" s="205"/>
      <c r="GU94" s="205"/>
      <c r="GV94" s="205"/>
      <c r="GW94" s="205"/>
      <c r="GX94" s="205"/>
      <c r="GY94" s="205"/>
      <c r="GZ94" s="205"/>
      <c r="HA94" s="205"/>
      <c r="HB94" s="205"/>
      <c r="HC94" s="205"/>
      <c r="HD94" s="205"/>
      <c r="HE94" s="205"/>
      <c r="HF94" s="205"/>
      <c r="HG94" s="205"/>
      <c r="HH94" s="205"/>
      <c r="HI94" s="205"/>
      <c r="HJ94" s="205"/>
      <c r="HK94" s="205"/>
      <c r="HL94" s="205"/>
      <c r="HM94" s="205"/>
      <c r="HN94" s="205"/>
      <c r="HO94" s="205"/>
      <c r="HP94" s="205"/>
      <c r="HQ94" s="205"/>
      <c r="HR94" s="205"/>
      <c r="HS94" s="205"/>
      <c r="HT94" s="205"/>
      <c r="HU94" s="205"/>
      <c r="HV94" s="205"/>
      <c r="HW94" s="205"/>
      <c r="HX94" s="205"/>
      <c r="HY94" s="205"/>
      <c r="HZ94" s="205"/>
      <c r="IA94" s="205"/>
      <c r="IB94" s="205"/>
      <c r="IC94" s="205"/>
      <c r="ID94" s="205"/>
      <c r="IE94" s="205"/>
      <c r="IF94" s="205"/>
      <c r="IG94" s="205"/>
      <c r="IH94" s="205"/>
      <c r="II94" s="205"/>
      <c r="IJ94" s="205"/>
      <c r="IK94" s="205"/>
      <c r="IL94" s="205"/>
      <c r="IM94" s="205"/>
      <c r="IN94" s="205"/>
      <c r="IO94" s="205"/>
      <c r="IP94" s="205"/>
      <c r="IQ94" s="205"/>
    </row>
    <row r="95" spans="1:251" s="369" customFormat="1" ht="22.5">
      <c r="A95" s="442" t="s">
        <v>182</v>
      </c>
      <c r="B95" s="443" t="str">
        <f>CONCATENATE("PCM",A95)</f>
        <v>PCM071</v>
      </c>
      <c r="C95" s="444" t="s">
        <v>208</v>
      </c>
      <c r="D95" s="452" t="s">
        <v>628</v>
      </c>
      <c r="E95" s="453">
        <v>5</v>
      </c>
      <c r="F95" s="297"/>
      <c r="G95" s="297">
        <f>E95*F95</f>
        <v>0</v>
      </c>
      <c r="H95" s="368"/>
    </row>
    <row r="96" spans="1:251" s="208" customFormat="1">
      <c r="A96" s="285"/>
      <c r="B96" s="286"/>
      <c r="C96" s="287" t="s">
        <v>84</v>
      </c>
      <c r="D96" s="288"/>
      <c r="E96" s="375"/>
      <c r="F96" s="289"/>
      <c r="G96" s="290"/>
      <c r="H96" s="293"/>
    </row>
    <row r="97" spans="1:251" s="253" customFormat="1" ht="12.75" customHeight="1">
      <c r="A97" s="257" t="s">
        <v>182</v>
      </c>
      <c r="B97" s="258" t="str">
        <f t="shared" ref="B97" si="8">CONCATENATE("PCO",A97)</f>
        <v>PCO071</v>
      </c>
      <c r="C97" s="300" t="s">
        <v>275</v>
      </c>
      <c r="D97" s="195" t="s">
        <v>203</v>
      </c>
      <c r="E97" s="294">
        <v>0</v>
      </c>
      <c r="F97" s="259"/>
      <c r="G97" s="260">
        <f t="shared" ref="G97:G108" si="9">E97*F97</f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2.75" customHeight="1">
      <c r="A98" s="257" t="s">
        <v>183</v>
      </c>
      <c r="B98" s="258" t="str">
        <f t="shared" ref="B98:B108" si="10">CONCATENATE("PCO",A98)</f>
        <v>PCO072</v>
      </c>
      <c r="C98" s="300" t="s">
        <v>83</v>
      </c>
      <c r="D98" s="195" t="s">
        <v>203</v>
      </c>
      <c r="E98" s="294">
        <v>8</v>
      </c>
      <c r="F98" s="259"/>
      <c r="G98" s="260">
        <f t="shared" si="9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 ht="12.75" customHeight="1">
      <c r="A99" s="257" t="s">
        <v>184</v>
      </c>
      <c r="B99" s="258" t="str">
        <f t="shared" si="10"/>
        <v>PCO073</v>
      </c>
      <c r="C99" s="300" t="s">
        <v>76</v>
      </c>
      <c r="D99" s="195" t="s">
        <v>203</v>
      </c>
      <c r="E99" s="294">
        <v>8</v>
      </c>
      <c r="F99" s="259"/>
      <c r="G99" s="260">
        <f t="shared" si="9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2.75" customHeight="1">
      <c r="A100" s="257" t="s">
        <v>185</v>
      </c>
      <c r="B100" s="258" t="str">
        <f t="shared" si="10"/>
        <v>PCO074</v>
      </c>
      <c r="C100" s="300" t="s">
        <v>79</v>
      </c>
      <c r="D100" s="195" t="s">
        <v>203</v>
      </c>
      <c r="E100" s="294">
        <v>8</v>
      </c>
      <c r="F100" s="259"/>
      <c r="G100" s="260">
        <f t="shared" si="9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53" customFormat="1" ht="12.75" customHeight="1">
      <c r="A101" s="257" t="s">
        <v>186</v>
      </c>
      <c r="B101" s="258" t="str">
        <f t="shared" si="10"/>
        <v>PCO075</v>
      </c>
      <c r="C101" s="300" t="s">
        <v>78</v>
      </c>
      <c r="D101" s="195" t="s">
        <v>203</v>
      </c>
      <c r="E101" s="294">
        <v>8</v>
      </c>
      <c r="F101" s="259"/>
      <c r="G101" s="260">
        <f t="shared" si="9"/>
        <v>0</v>
      </c>
      <c r="H101" s="254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5"/>
      <c r="BL101" s="255"/>
      <c r="BM101" s="256"/>
      <c r="BN101" s="256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  <c r="IP101" s="255"/>
      <c r="IQ101" s="255"/>
    </row>
    <row r="102" spans="1:251" s="253" customFormat="1" ht="12.75" customHeight="1">
      <c r="A102" s="257" t="s">
        <v>187</v>
      </c>
      <c r="B102" s="258" t="str">
        <f t="shared" si="10"/>
        <v>PCO076</v>
      </c>
      <c r="C102" s="300" t="s">
        <v>276</v>
      </c>
      <c r="D102" s="195" t="s">
        <v>203</v>
      </c>
      <c r="E102" s="294">
        <v>8</v>
      </c>
      <c r="F102" s="259"/>
      <c r="G102" s="260">
        <f t="shared" si="9"/>
        <v>0</v>
      </c>
      <c r="H102" s="254"/>
      <c r="I102" s="255"/>
      <c r="J102" s="255"/>
      <c r="K102" s="255"/>
      <c r="L102" s="255"/>
      <c r="M102" s="255"/>
      <c r="N102" s="255"/>
      <c r="O102" s="255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F102" s="255"/>
      <c r="AG102" s="255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 s="255"/>
      <c r="BB102" s="255"/>
      <c r="BC102" s="255"/>
      <c r="BD102" s="255"/>
      <c r="BE102" s="255"/>
      <c r="BF102" s="255"/>
      <c r="BG102" s="255"/>
      <c r="BH102" s="255"/>
      <c r="BI102" s="255"/>
      <c r="BJ102" s="255"/>
      <c r="BK102" s="255"/>
      <c r="BL102" s="255"/>
      <c r="BM102" s="256"/>
      <c r="BN102" s="256"/>
      <c r="BO102" s="255"/>
      <c r="BP102" s="255"/>
      <c r="BQ102" s="255"/>
      <c r="BR102" s="255"/>
      <c r="BS102" s="255"/>
      <c r="BT102" s="255"/>
      <c r="BU102" s="255"/>
      <c r="BV102" s="255"/>
      <c r="BW102" s="255"/>
      <c r="BX102" s="255"/>
      <c r="BY102" s="255"/>
      <c r="BZ102" s="255"/>
      <c r="CA102" s="255"/>
      <c r="CB102" s="255"/>
      <c r="CC102" s="255"/>
      <c r="CD102" s="255"/>
      <c r="CE102" s="255"/>
      <c r="CF102" s="255"/>
      <c r="CG102" s="255"/>
      <c r="CH102" s="255"/>
      <c r="CI102" s="255"/>
      <c r="CJ102" s="255"/>
      <c r="CK102" s="255"/>
      <c r="CL102" s="255"/>
      <c r="CM102" s="255"/>
      <c r="CN102" s="255"/>
      <c r="CO102" s="255"/>
      <c r="CP102" s="255"/>
      <c r="CQ102" s="255"/>
      <c r="CR102" s="255"/>
      <c r="CS102" s="255"/>
      <c r="CT102" s="255"/>
      <c r="CU102" s="255"/>
      <c r="CV102" s="255"/>
      <c r="CW102" s="255"/>
      <c r="CX102" s="255"/>
      <c r="CY102" s="255"/>
      <c r="CZ102" s="255"/>
      <c r="DA102" s="255"/>
      <c r="DB102" s="255"/>
      <c r="DC102" s="255"/>
      <c r="DD102" s="255"/>
      <c r="DE102" s="255"/>
      <c r="DF102" s="255"/>
      <c r="DG102" s="255"/>
      <c r="DH102" s="255"/>
      <c r="DI102" s="255"/>
      <c r="DJ102" s="255"/>
      <c r="DK102" s="255"/>
      <c r="DL102" s="255"/>
      <c r="DM102" s="255"/>
      <c r="DN102" s="255"/>
      <c r="DO102" s="255"/>
      <c r="DP102" s="255"/>
      <c r="DQ102" s="255"/>
      <c r="DR102" s="255"/>
      <c r="DS102" s="255"/>
      <c r="DT102" s="255"/>
      <c r="DU102" s="255"/>
      <c r="DV102" s="255"/>
      <c r="DW102" s="255"/>
      <c r="DX102" s="255"/>
      <c r="DY102" s="255"/>
      <c r="DZ102" s="255"/>
      <c r="EA102" s="255"/>
      <c r="EB102" s="255"/>
      <c r="EC102" s="255"/>
      <c r="ED102" s="255"/>
      <c r="EE102" s="255"/>
      <c r="EF102" s="255"/>
      <c r="EG102" s="255"/>
      <c r="EH102" s="255"/>
      <c r="EI102" s="255"/>
      <c r="EJ102" s="255"/>
      <c r="EK102" s="255"/>
      <c r="EL102" s="255"/>
      <c r="EM102" s="255"/>
      <c r="EN102" s="255"/>
      <c r="EO102" s="255"/>
      <c r="EP102" s="255"/>
      <c r="EQ102" s="255"/>
      <c r="ER102" s="255"/>
      <c r="ES102" s="255"/>
      <c r="ET102" s="255"/>
      <c r="EU102" s="255"/>
      <c r="EV102" s="255"/>
      <c r="EW102" s="255"/>
      <c r="EX102" s="255"/>
      <c r="EY102" s="255"/>
      <c r="EZ102" s="255"/>
      <c r="FA102" s="255"/>
      <c r="FB102" s="255"/>
      <c r="FC102" s="255"/>
      <c r="FD102" s="255"/>
      <c r="FE102" s="255"/>
      <c r="FF102" s="255"/>
      <c r="FG102" s="255"/>
      <c r="FH102" s="255"/>
      <c r="FI102" s="255"/>
      <c r="FJ102" s="255"/>
      <c r="FK102" s="255"/>
      <c r="FL102" s="255"/>
      <c r="FM102" s="255"/>
      <c r="FN102" s="255"/>
      <c r="FO102" s="255"/>
      <c r="FP102" s="255"/>
      <c r="FQ102" s="255"/>
      <c r="FR102" s="255"/>
      <c r="FS102" s="255"/>
      <c r="FT102" s="255"/>
      <c r="FU102" s="255"/>
      <c r="FV102" s="255"/>
      <c r="FW102" s="255"/>
      <c r="FX102" s="255"/>
      <c r="FY102" s="255"/>
      <c r="FZ102" s="255"/>
      <c r="GA102" s="255"/>
      <c r="GB102" s="255"/>
      <c r="GC102" s="255"/>
      <c r="GD102" s="255"/>
      <c r="GE102" s="255"/>
      <c r="GF102" s="255"/>
      <c r="GG102" s="255"/>
      <c r="GH102" s="255"/>
      <c r="GI102" s="255"/>
      <c r="GJ102" s="255"/>
      <c r="GK102" s="255"/>
      <c r="GL102" s="255"/>
      <c r="GM102" s="255"/>
      <c r="GN102" s="255"/>
      <c r="GO102" s="255"/>
      <c r="GP102" s="255"/>
      <c r="GQ102" s="255"/>
      <c r="GR102" s="255"/>
      <c r="GS102" s="255"/>
      <c r="GT102" s="255"/>
      <c r="GU102" s="255"/>
      <c r="GV102" s="255"/>
      <c r="GW102" s="255"/>
      <c r="GX102" s="255"/>
      <c r="GY102" s="255"/>
      <c r="GZ102" s="255"/>
      <c r="HA102" s="255"/>
      <c r="HB102" s="255"/>
      <c r="HC102" s="255"/>
      <c r="HD102" s="255"/>
      <c r="HE102" s="255"/>
      <c r="HF102" s="255"/>
      <c r="HG102" s="255"/>
      <c r="HH102" s="255"/>
      <c r="HI102" s="255"/>
      <c r="HJ102" s="255"/>
      <c r="HK102" s="255"/>
      <c r="HL102" s="255"/>
      <c r="HM102" s="255"/>
      <c r="HN102" s="255"/>
      <c r="HO102" s="255"/>
      <c r="HP102" s="255"/>
      <c r="HQ102" s="255"/>
      <c r="HR102" s="255"/>
      <c r="HS102" s="255"/>
      <c r="HT102" s="255"/>
      <c r="HU102" s="255"/>
      <c r="HV102" s="255"/>
      <c r="HW102" s="255"/>
      <c r="HX102" s="255"/>
      <c r="HY102" s="255"/>
      <c r="HZ102" s="255"/>
      <c r="IA102" s="255"/>
      <c r="IB102" s="255"/>
      <c r="IC102" s="255"/>
      <c r="ID102" s="255"/>
      <c r="IE102" s="255"/>
      <c r="IF102" s="255"/>
      <c r="IG102" s="255"/>
      <c r="IH102" s="255"/>
      <c r="II102" s="255"/>
      <c r="IJ102" s="255"/>
      <c r="IK102" s="255"/>
      <c r="IL102" s="255"/>
      <c r="IM102" s="255"/>
      <c r="IN102" s="255"/>
      <c r="IO102" s="255"/>
      <c r="IP102" s="255"/>
      <c r="IQ102" s="255"/>
    </row>
    <row r="103" spans="1:251" s="253" customFormat="1" ht="12.75" customHeight="1">
      <c r="A103" s="257" t="s">
        <v>188</v>
      </c>
      <c r="B103" s="258" t="str">
        <f t="shared" si="10"/>
        <v>PCO077</v>
      </c>
      <c r="C103" s="300" t="s">
        <v>77</v>
      </c>
      <c r="D103" s="195" t="s">
        <v>203</v>
      </c>
      <c r="E103" s="294">
        <v>8</v>
      </c>
      <c r="F103" s="259"/>
      <c r="G103" s="260">
        <f t="shared" si="9"/>
        <v>0</v>
      </c>
      <c r="H103" s="254"/>
      <c r="I103" s="255"/>
      <c r="J103" s="255"/>
      <c r="K103" s="255"/>
      <c r="L103" s="255"/>
      <c r="M103" s="255"/>
      <c r="N103" s="255"/>
      <c r="O103" s="255"/>
      <c r="P103" s="255"/>
      <c r="Q103" s="255"/>
      <c r="R103" s="255"/>
      <c r="S103" s="255"/>
      <c r="T103" s="255"/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F103" s="255"/>
      <c r="AG103" s="255"/>
      <c r="AH103" s="255"/>
      <c r="AI103" s="255"/>
      <c r="AJ103" s="255"/>
      <c r="AK103" s="255"/>
      <c r="AL103" s="255"/>
      <c r="AM103" s="255"/>
      <c r="AN103" s="255"/>
      <c r="AO103" s="255"/>
      <c r="AP103" s="255"/>
      <c r="AQ103" s="255"/>
      <c r="AR103" s="255"/>
      <c r="AS103" s="255"/>
      <c r="AT103" s="255"/>
      <c r="AU103" s="255"/>
      <c r="AV103" s="255"/>
      <c r="AW103" s="255"/>
      <c r="AX103" s="255"/>
      <c r="AY103" s="255"/>
      <c r="AZ103" s="255"/>
      <c r="BA103" s="255"/>
      <c r="BB103" s="255"/>
      <c r="BC103" s="255"/>
      <c r="BD103" s="255"/>
      <c r="BE103" s="255"/>
      <c r="BF103" s="255"/>
      <c r="BG103" s="255"/>
      <c r="BH103" s="255"/>
      <c r="BI103" s="255"/>
      <c r="BJ103" s="255"/>
      <c r="BK103" s="255"/>
      <c r="BL103" s="255"/>
      <c r="BM103" s="256"/>
      <c r="BN103" s="256"/>
      <c r="BO103" s="255"/>
      <c r="BP103" s="255"/>
      <c r="BQ103" s="255"/>
      <c r="BR103" s="255"/>
      <c r="BS103" s="255"/>
      <c r="BT103" s="255"/>
      <c r="BU103" s="255"/>
      <c r="BV103" s="255"/>
      <c r="BW103" s="255"/>
      <c r="BX103" s="255"/>
      <c r="BY103" s="255"/>
      <c r="BZ103" s="255"/>
      <c r="CA103" s="255"/>
      <c r="CB103" s="255"/>
      <c r="CC103" s="255"/>
      <c r="CD103" s="255"/>
      <c r="CE103" s="255"/>
      <c r="CF103" s="255"/>
      <c r="CG103" s="255"/>
      <c r="CH103" s="255"/>
      <c r="CI103" s="255"/>
      <c r="CJ103" s="255"/>
      <c r="CK103" s="255"/>
      <c r="CL103" s="255"/>
      <c r="CM103" s="255"/>
      <c r="CN103" s="255"/>
      <c r="CO103" s="255"/>
      <c r="CP103" s="255"/>
      <c r="CQ103" s="255"/>
      <c r="CR103" s="255"/>
      <c r="CS103" s="255"/>
      <c r="CT103" s="255"/>
      <c r="CU103" s="255"/>
      <c r="CV103" s="255"/>
      <c r="CW103" s="255"/>
      <c r="CX103" s="255"/>
      <c r="CY103" s="255"/>
      <c r="CZ103" s="255"/>
      <c r="DA103" s="255"/>
      <c r="DB103" s="255"/>
      <c r="DC103" s="255"/>
      <c r="DD103" s="255"/>
      <c r="DE103" s="255"/>
      <c r="DF103" s="255"/>
      <c r="DG103" s="255"/>
      <c r="DH103" s="255"/>
      <c r="DI103" s="255"/>
      <c r="DJ103" s="255"/>
      <c r="DK103" s="255"/>
      <c r="DL103" s="255"/>
      <c r="DM103" s="255"/>
      <c r="DN103" s="255"/>
      <c r="DO103" s="255"/>
      <c r="DP103" s="255"/>
      <c r="DQ103" s="255"/>
      <c r="DR103" s="255"/>
      <c r="DS103" s="255"/>
      <c r="DT103" s="255"/>
      <c r="DU103" s="255"/>
      <c r="DV103" s="255"/>
      <c r="DW103" s="255"/>
      <c r="DX103" s="255"/>
      <c r="DY103" s="255"/>
      <c r="DZ103" s="255"/>
      <c r="EA103" s="255"/>
      <c r="EB103" s="255"/>
      <c r="EC103" s="255"/>
      <c r="ED103" s="255"/>
      <c r="EE103" s="255"/>
      <c r="EF103" s="255"/>
      <c r="EG103" s="255"/>
      <c r="EH103" s="255"/>
      <c r="EI103" s="255"/>
      <c r="EJ103" s="255"/>
      <c r="EK103" s="255"/>
      <c r="EL103" s="255"/>
      <c r="EM103" s="255"/>
      <c r="EN103" s="255"/>
      <c r="EO103" s="255"/>
      <c r="EP103" s="255"/>
      <c r="EQ103" s="255"/>
      <c r="ER103" s="255"/>
      <c r="ES103" s="255"/>
      <c r="ET103" s="255"/>
      <c r="EU103" s="255"/>
      <c r="EV103" s="255"/>
      <c r="EW103" s="255"/>
      <c r="EX103" s="255"/>
      <c r="EY103" s="255"/>
      <c r="EZ103" s="255"/>
      <c r="FA103" s="255"/>
      <c r="FB103" s="255"/>
      <c r="FC103" s="255"/>
      <c r="FD103" s="255"/>
      <c r="FE103" s="255"/>
      <c r="FF103" s="255"/>
      <c r="FG103" s="255"/>
      <c r="FH103" s="255"/>
      <c r="FI103" s="255"/>
      <c r="FJ103" s="255"/>
      <c r="FK103" s="255"/>
      <c r="FL103" s="255"/>
      <c r="FM103" s="255"/>
      <c r="FN103" s="255"/>
      <c r="FO103" s="255"/>
      <c r="FP103" s="255"/>
      <c r="FQ103" s="255"/>
      <c r="FR103" s="255"/>
      <c r="FS103" s="255"/>
      <c r="FT103" s="255"/>
      <c r="FU103" s="255"/>
      <c r="FV103" s="255"/>
      <c r="FW103" s="255"/>
      <c r="FX103" s="255"/>
      <c r="FY103" s="255"/>
      <c r="FZ103" s="255"/>
      <c r="GA103" s="255"/>
      <c r="GB103" s="255"/>
      <c r="GC103" s="255"/>
      <c r="GD103" s="255"/>
      <c r="GE103" s="255"/>
      <c r="GF103" s="255"/>
      <c r="GG103" s="255"/>
      <c r="GH103" s="255"/>
      <c r="GI103" s="255"/>
      <c r="GJ103" s="255"/>
      <c r="GK103" s="255"/>
      <c r="GL103" s="255"/>
      <c r="GM103" s="255"/>
      <c r="GN103" s="255"/>
      <c r="GO103" s="255"/>
      <c r="GP103" s="255"/>
      <c r="GQ103" s="255"/>
      <c r="GR103" s="255"/>
      <c r="GS103" s="255"/>
      <c r="GT103" s="255"/>
      <c r="GU103" s="255"/>
      <c r="GV103" s="255"/>
      <c r="GW103" s="255"/>
      <c r="GX103" s="255"/>
      <c r="GY103" s="255"/>
      <c r="GZ103" s="255"/>
      <c r="HA103" s="255"/>
      <c r="HB103" s="255"/>
      <c r="HC103" s="255"/>
      <c r="HD103" s="255"/>
      <c r="HE103" s="255"/>
      <c r="HF103" s="255"/>
      <c r="HG103" s="255"/>
      <c r="HH103" s="255"/>
      <c r="HI103" s="255"/>
      <c r="HJ103" s="255"/>
      <c r="HK103" s="255"/>
      <c r="HL103" s="255"/>
      <c r="HM103" s="255"/>
      <c r="HN103" s="255"/>
      <c r="HO103" s="255"/>
      <c r="HP103" s="255"/>
      <c r="HQ103" s="255"/>
      <c r="HR103" s="255"/>
      <c r="HS103" s="255"/>
      <c r="HT103" s="255"/>
      <c r="HU103" s="255"/>
      <c r="HV103" s="255"/>
      <c r="HW103" s="255"/>
      <c r="HX103" s="255"/>
      <c r="HY103" s="255"/>
      <c r="HZ103" s="255"/>
      <c r="IA103" s="255"/>
      <c r="IB103" s="255"/>
      <c r="IC103" s="255"/>
      <c r="ID103" s="255"/>
      <c r="IE103" s="255"/>
      <c r="IF103" s="255"/>
      <c r="IG103" s="255"/>
      <c r="IH103" s="255"/>
      <c r="II103" s="255"/>
      <c r="IJ103" s="255"/>
      <c r="IK103" s="255"/>
      <c r="IL103" s="255"/>
      <c r="IM103" s="255"/>
      <c r="IN103" s="255"/>
      <c r="IO103" s="255"/>
      <c r="IP103" s="255"/>
      <c r="IQ103" s="255"/>
    </row>
    <row r="104" spans="1:251" s="253" customFormat="1" ht="12.75" customHeight="1">
      <c r="A104" s="257" t="s">
        <v>189</v>
      </c>
      <c r="B104" s="258" t="str">
        <f t="shared" si="10"/>
        <v>PCO078</v>
      </c>
      <c r="C104" s="300" t="s">
        <v>235</v>
      </c>
      <c r="D104" s="195" t="s">
        <v>203</v>
      </c>
      <c r="E104" s="294">
        <v>0</v>
      </c>
      <c r="F104" s="259"/>
      <c r="G104" s="260">
        <f t="shared" si="9"/>
        <v>0</v>
      </c>
      <c r="H104" s="254"/>
      <c r="I104" s="255"/>
      <c r="J104" s="255"/>
      <c r="K104" s="255"/>
      <c r="L104" s="255"/>
      <c r="M104" s="255"/>
      <c r="N104" s="255"/>
      <c r="O104" s="255"/>
      <c r="P104" s="255"/>
      <c r="Q104" s="255"/>
      <c r="R104" s="255"/>
      <c r="S104" s="255"/>
      <c r="T104" s="255"/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F104" s="255"/>
      <c r="AG104" s="255"/>
      <c r="AH104" s="255"/>
      <c r="AI104" s="255"/>
      <c r="AJ104" s="255"/>
      <c r="AK104" s="255"/>
      <c r="AL104" s="255"/>
      <c r="AM104" s="255"/>
      <c r="AN104" s="255"/>
      <c r="AO104" s="255"/>
      <c r="AP104" s="255"/>
      <c r="AQ104" s="255"/>
      <c r="AR104" s="255"/>
      <c r="AS104" s="255"/>
      <c r="AT104" s="255"/>
      <c r="AU104" s="255"/>
      <c r="AV104" s="255"/>
      <c r="AW104" s="255"/>
      <c r="AX104" s="255"/>
      <c r="AY104" s="255"/>
      <c r="AZ104" s="255"/>
      <c r="BA104" s="255"/>
      <c r="BB104" s="255"/>
      <c r="BC104" s="255"/>
      <c r="BD104" s="255"/>
      <c r="BE104" s="255"/>
      <c r="BF104" s="255"/>
      <c r="BG104" s="255"/>
      <c r="BH104" s="255"/>
      <c r="BI104" s="255"/>
      <c r="BJ104" s="255"/>
      <c r="BK104" s="255"/>
      <c r="BL104" s="255"/>
      <c r="BM104" s="256"/>
      <c r="BN104" s="256"/>
      <c r="BO104" s="255"/>
      <c r="BP104" s="255"/>
      <c r="BQ104" s="255"/>
      <c r="BR104" s="255"/>
      <c r="BS104" s="255"/>
      <c r="BT104" s="255"/>
      <c r="BU104" s="255"/>
      <c r="BV104" s="255"/>
      <c r="BW104" s="255"/>
      <c r="BX104" s="255"/>
      <c r="BY104" s="255"/>
      <c r="BZ104" s="255"/>
      <c r="CA104" s="255"/>
      <c r="CB104" s="255"/>
      <c r="CC104" s="255"/>
      <c r="CD104" s="255"/>
      <c r="CE104" s="255"/>
      <c r="CF104" s="255"/>
      <c r="CG104" s="255"/>
      <c r="CH104" s="255"/>
      <c r="CI104" s="255"/>
      <c r="CJ104" s="255"/>
      <c r="CK104" s="255"/>
      <c r="CL104" s="255"/>
      <c r="CM104" s="255"/>
      <c r="CN104" s="255"/>
      <c r="CO104" s="255"/>
      <c r="CP104" s="255"/>
      <c r="CQ104" s="255"/>
      <c r="CR104" s="255"/>
      <c r="CS104" s="255"/>
      <c r="CT104" s="255"/>
      <c r="CU104" s="255"/>
      <c r="CV104" s="255"/>
      <c r="CW104" s="255"/>
      <c r="CX104" s="255"/>
      <c r="CY104" s="255"/>
      <c r="CZ104" s="255"/>
      <c r="DA104" s="255"/>
      <c r="DB104" s="255"/>
      <c r="DC104" s="255"/>
      <c r="DD104" s="255"/>
      <c r="DE104" s="255"/>
      <c r="DF104" s="255"/>
      <c r="DG104" s="255"/>
      <c r="DH104" s="255"/>
      <c r="DI104" s="255"/>
      <c r="DJ104" s="255"/>
      <c r="DK104" s="255"/>
      <c r="DL104" s="255"/>
      <c r="DM104" s="255"/>
      <c r="DN104" s="255"/>
      <c r="DO104" s="255"/>
      <c r="DP104" s="255"/>
      <c r="DQ104" s="255"/>
      <c r="DR104" s="255"/>
      <c r="DS104" s="255"/>
      <c r="DT104" s="255"/>
      <c r="DU104" s="255"/>
      <c r="DV104" s="255"/>
      <c r="DW104" s="255"/>
      <c r="DX104" s="255"/>
      <c r="DY104" s="255"/>
      <c r="DZ104" s="255"/>
      <c r="EA104" s="255"/>
      <c r="EB104" s="255"/>
      <c r="EC104" s="255"/>
      <c r="ED104" s="255"/>
      <c r="EE104" s="255"/>
      <c r="EF104" s="255"/>
      <c r="EG104" s="255"/>
      <c r="EH104" s="255"/>
      <c r="EI104" s="255"/>
      <c r="EJ104" s="255"/>
      <c r="EK104" s="255"/>
      <c r="EL104" s="255"/>
      <c r="EM104" s="255"/>
      <c r="EN104" s="255"/>
      <c r="EO104" s="255"/>
      <c r="EP104" s="255"/>
      <c r="EQ104" s="255"/>
      <c r="ER104" s="255"/>
      <c r="ES104" s="255"/>
      <c r="ET104" s="255"/>
      <c r="EU104" s="255"/>
      <c r="EV104" s="255"/>
      <c r="EW104" s="255"/>
      <c r="EX104" s="255"/>
      <c r="EY104" s="255"/>
      <c r="EZ104" s="255"/>
      <c r="FA104" s="255"/>
      <c r="FB104" s="255"/>
      <c r="FC104" s="255"/>
      <c r="FD104" s="255"/>
      <c r="FE104" s="255"/>
      <c r="FF104" s="255"/>
      <c r="FG104" s="255"/>
      <c r="FH104" s="255"/>
      <c r="FI104" s="255"/>
      <c r="FJ104" s="255"/>
      <c r="FK104" s="255"/>
      <c r="FL104" s="255"/>
      <c r="FM104" s="255"/>
      <c r="FN104" s="255"/>
      <c r="FO104" s="255"/>
      <c r="FP104" s="255"/>
      <c r="FQ104" s="255"/>
      <c r="FR104" s="255"/>
      <c r="FS104" s="255"/>
      <c r="FT104" s="255"/>
      <c r="FU104" s="255"/>
      <c r="FV104" s="255"/>
      <c r="FW104" s="255"/>
      <c r="FX104" s="255"/>
      <c r="FY104" s="255"/>
      <c r="FZ104" s="255"/>
      <c r="GA104" s="255"/>
      <c r="GB104" s="255"/>
      <c r="GC104" s="255"/>
      <c r="GD104" s="255"/>
      <c r="GE104" s="255"/>
      <c r="GF104" s="255"/>
      <c r="GG104" s="255"/>
      <c r="GH104" s="255"/>
      <c r="GI104" s="255"/>
      <c r="GJ104" s="255"/>
      <c r="GK104" s="255"/>
      <c r="GL104" s="255"/>
      <c r="GM104" s="255"/>
      <c r="GN104" s="255"/>
      <c r="GO104" s="255"/>
      <c r="GP104" s="255"/>
      <c r="GQ104" s="255"/>
      <c r="GR104" s="255"/>
      <c r="GS104" s="255"/>
      <c r="GT104" s="255"/>
      <c r="GU104" s="255"/>
      <c r="GV104" s="255"/>
      <c r="GW104" s="255"/>
      <c r="GX104" s="255"/>
      <c r="GY104" s="255"/>
      <c r="GZ104" s="255"/>
      <c r="HA104" s="255"/>
      <c r="HB104" s="255"/>
      <c r="HC104" s="255"/>
      <c r="HD104" s="255"/>
      <c r="HE104" s="255"/>
      <c r="HF104" s="255"/>
      <c r="HG104" s="255"/>
      <c r="HH104" s="255"/>
      <c r="HI104" s="255"/>
      <c r="HJ104" s="255"/>
      <c r="HK104" s="255"/>
      <c r="HL104" s="255"/>
      <c r="HM104" s="255"/>
      <c r="HN104" s="255"/>
      <c r="HO104" s="255"/>
      <c r="HP104" s="255"/>
      <c r="HQ104" s="255"/>
      <c r="HR104" s="255"/>
      <c r="HS104" s="255"/>
      <c r="HT104" s="255"/>
      <c r="HU104" s="255"/>
      <c r="HV104" s="255"/>
      <c r="HW104" s="255"/>
      <c r="HX104" s="255"/>
      <c r="HY104" s="255"/>
      <c r="HZ104" s="255"/>
      <c r="IA104" s="255"/>
      <c r="IB104" s="255"/>
      <c r="IC104" s="255"/>
      <c r="ID104" s="255"/>
      <c r="IE104" s="255"/>
      <c r="IF104" s="255"/>
      <c r="IG104" s="255"/>
      <c r="IH104" s="255"/>
      <c r="II104" s="255"/>
      <c r="IJ104" s="255"/>
      <c r="IK104" s="255"/>
      <c r="IL104" s="255"/>
      <c r="IM104" s="255"/>
      <c r="IN104" s="255"/>
      <c r="IO104" s="255"/>
      <c r="IP104" s="255"/>
      <c r="IQ104" s="255"/>
    </row>
    <row r="105" spans="1:251" s="253" customFormat="1" ht="12.75" customHeight="1">
      <c r="A105" s="257" t="s">
        <v>190</v>
      </c>
      <c r="B105" s="258" t="str">
        <f t="shared" si="10"/>
        <v>PCO079</v>
      </c>
      <c r="C105" s="300" t="s">
        <v>277</v>
      </c>
      <c r="D105" s="195" t="s">
        <v>203</v>
      </c>
      <c r="E105" s="294">
        <v>8</v>
      </c>
      <c r="F105" s="259"/>
      <c r="G105" s="260">
        <f t="shared" si="9"/>
        <v>0</v>
      </c>
      <c r="H105" s="254"/>
      <c r="I105" s="255"/>
      <c r="J105" s="255"/>
      <c r="K105" s="255"/>
      <c r="L105" s="255"/>
      <c r="M105" s="255"/>
      <c r="N105" s="255"/>
      <c r="O105" s="255"/>
      <c r="P105" s="255"/>
      <c r="Q105" s="255"/>
      <c r="R105" s="255"/>
      <c r="S105" s="255"/>
      <c r="T105" s="255"/>
      <c r="U105" s="255"/>
      <c r="V105" s="255"/>
      <c r="W105" s="255"/>
      <c r="X105" s="255"/>
      <c r="Y105" s="255"/>
      <c r="Z105" s="255"/>
      <c r="AA105" s="255"/>
      <c r="AB105" s="255"/>
      <c r="AC105" s="255"/>
      <c r="AD105" s="255"/>
      <c r="AE105" s="255"/>
      <c r="AF105" s="255"/>
      <c r="AG105" s="255"/>
      <c r="AH105" s="255"/>
      <c r="AI105" s="255"/>
      <c r="AJ105" s="255"/>
      <c r="AK105" s="255"/>
      <c r="AL105" s="255"/>
      <c r="AM105" s="255"/>
      <c r="AN105" s="255"/>
      <c r="AO105" s="255"/>
      <c r="AP105" s="255"/>
      <c r="AQ105" s="255"/>
      <c r="AR105" s="255"/>
      <c r="AS105" s="255"/>
      <c r="AT105" s="255"/>
      <c r="AU105" s="255"/>
      <c r="AV105" s="255"/>
      <c r="AW105" s="255"/>
      <c r="AX105" s="255"/>
      <c r="AY105" s="255"/>
      <c r="AZ105" s="255"/>
      <c r="BA105" s="255"/>
      <c r="BB105" s="255"/>
      <c r="BC105" s="255"/>
      <c r="BD105" s="255"/>
      <c r="BE105" s="255"/>
      <c r="BF105" s="255"/>
      <c r="BG105" s="255"/>
      <c r="BH105" s="255"/>
      <c r="BI105" s="255"/>
      <c r="BJ105" s="255"/>
      <c r="BK105" s="255"/>
      <c r="BL105" s="255"/>
      <c r="BM105" s="256"/>
      <c r="BN105" s="256"/>
      <c r="BO105" s="255"/>
      <c r="BP105" s="255"/>
      <c r="BQ105" s="255"/>
      <c r="BR105" s="255"/>
      <c r="BS105" s="255"/>
      <c r="BT105" s="255"/>
      <c r="BU105" s="255"/>
      <c r="BV105" s="255"/>
      <c r="BW105" s="255"/>
      <c r="BX105" s="255"/>
      <c r="BY105" s="255"/>
      <c r="BZ105" s="255"/>
      <c r="CA105" s="255"/>
      <c r="CB105" s="255"/>
      <c r="CC105" s="255"/>
      <c r="CD105" s="255"/>
      <c r="CE105" s="255"/>
      <c r="CF105" s="255"/>
      <c r="CG105" s="255"/>
      <c r="CH105" s="255"/>
      <c r="CI105" s="255"/>
      <c r="CJ105" s="255"/>
      <c r="CK105" s="255"/>
      <c r="CL105" s="255"/>
      <c r="CM105" s="255"/>
      <c r="CN105" s="255"/>
      <c r="CO105" s="255"/>
      <c r="CP105" s="255"/>
      <c r="CQ105" s="255"/>
      <c r="CR105" s="255"/>
      <c r="CS105" s="255"/>
      <c r="CT105" s="255"/>
      <c r="CU105" s="255"/>
      <c r="CV105" s="255"/>
      <c r="CW105" s="255"/>
      <c r="CX105" s="255"/>
      <c r="CY105" s="255"/>
      <c r="CZ105" s="255"/>
      <c r="DA105" s="255"/>
      <c r="DB105" s="255"/>
      <c r="DC105" s="255"/>
      <c r="DD105" s="255"/>
      <c r="DE105" s="255"/>
      <c r="DF105" s="255"/>
      <c r="DG105" s="255"/>
      <c r="DH105" s="255"/>
      <c r="DI105" s="255"/>
      <c r="DJ105" s="255"/>
      <c r="DK105" s="255"/>
      <c r="DL105" s="255"/>
      <c r="DM105" s="255"/>
      <c r="DN105" s="255"/>
      <c r="DO105" s="255"/>
      <c r="DP105" s="255"/>
      <c r="DQ105" s="255"/>
      <c r="DR105" s="255"/>
      <c r="DS105" s="255"/>
      <c r="DT105" s="255"/>
      <c r="DU105" s="255"/>
      <c r="DV105" s="255"/>
      <c r="DW105" s="255"/>
      <c r="DX105" s="255"/>
      <c r="DY105" s="255"/>
      <c r="DZ105" s="255"/>
      <c r="EA105" s="255"/>
      <c r="EB105" s="255"/>
      <c r="EC105" s="255"/>
      <c r="ED105" s="255"/>
      <c r="EE105" s="255"/>
      <c r="EF105" s="255"/>
      <c r="EG105" s="255"/>
      <c r="EH105" s="255"/>
      <c r="EI105" s="255"/>
      <c r="EJ105" s="255"/>
      <c r="EK105" s="255"/>
      <c r="EL105" s="255"/>
      <c r="EM105" s="255"/>
      <c r="EN105" s="255"/>
      <c r="EO105" s="255"/>
      <c r="EP105" s="255"/>
      <c r="EQ105" s="255"/>
      <c r="ER105" s="255"/>
      <c r="ES105" s="255"/>
      <c r="ET105" s="255"/>
      <c r="EU105" s="255"/>
      <c r="EV105" s="255"/>
      <c r="EW105" s="255"/>
      <c r="EX105" s="255"/>
      <c r="EY105" s="255"/>
      <c r="EZ105" s="255"/>
      <c r="FA105" s="255"/>
      <c r="FB105" s="255"/>
      <c r="FC105" s="255"/>
      <c r="FD105" s="255"/>
      <c r="FE105" s="255"/>
      <c r="FF105" s="255"/>
      <c r="FG105" s="255"/>
      <c r="FH105" s="255"/>
      <c r="FI105" s="255"/>
      <c r="FJ105" s="255"/>
      <c r="FK105" s="255"/>
      <c r="FL105" s="255"/>
      <c r="FM105" s="255"/>
      <c r="FN105" s="255"/>
      <c r="FO105" s="255"/>
      <c r="FP105" s="255"/>
      <c r="FQ105" s="255"/>
      <c r="FR105" s="255"/>
      <c r="FS105" s="255"/>
      <c r="FT105" s="255"/>
      <c r="FU105" s="255"/>
      <c r="FV105" s="255"/>
      <c r="FW105" s="255"/>
      <c r="FX105" s="255"/>
      <c r="FY105" s="255"/>
      <c r="FZ105" s="255"/>
      <c r="GA105" s="255"/>
      <c r="GB105" s="255"/>
      <c r="GC105" s="255"/>
      <c r="GD105" s="255"/>
      <c r="GE105" s="255"/>
      <c r="GF105" s="255"/>
      <c r="GG105" s="255"/>
      <c r="GH105" s="255"/>
      <c r="GI105" s="255"/>
      <c r="GJ105" s="255"/>
      <c r="GK105" s="255"/>
      <c r="GL105" s="255"/>
      <c r="GM105" s="255"/>
      <c r="GN105" s="255"/>
      <c r="GO105" s="255"/>
      <c r="GP105" s="255"/>
      <c r="GQ105" s="255"/>
      <c r="GR105" s="255"/>
      <c r="GS105" s="255"/>
      <c r="GT105" s="255"/>
      <c r="GU105" s="255"/>
      <c r="GV105" s="255"/>
      <c r="GW105" s="255"/>
      <c r="GX105" s="255"/>
      <c r="GY105" s="255"/>
      <c r="GZ105" s="255"/>
      <c r="HA105" s="255"/>
      <c r="HB105" s="255"/>
      <c r="HC105" s="255"/>
      <c r="HD105" s="255"/>
      <c r="HE105" s="255"/>
      <c r="HF105" s="255"/>
      <c r="HG105" s="255"/>
      <c r="HH105" s="255"/>
      <c r="HI105" s="255"/>
      <c r="HJ105" s="255"/>
      <c r="HK105" s="255"/>
      <c r="HL105" s="255"/>
      <c r="HM105" s="255"/>
      <c r="HN105" s="255"/>
      <c r="HO105" s="255"/>
      <c r="HP105" s="255"/>
      <c r="HQ105" s="255"/>
      <c r="HR105" s="255"/>
      <c r="HS105" s="255"/>
      <c r="HT105" s="255"/>
      <c r="HU105" s="255"/>
      <c r="HV105" s="255"/>
      <c r="HW105" s="255"/>
      <c r="HX105" s="255"/>
      <c r="HY105" s="255"/>
      <c r="HZ105" s="255"/>
      <c r="IA105" s="255"/>
      <c r="IB105" s="255"/>
      <c r="IC105" s="255"/>
      <c r="ID105" s="255"/>
      <c r="IE105" s="255"/>
      <c r="IF105" s="255"/>
      <c r="IG105" s="255"/>
      <c r="IH105" s="255"/>
      <c r="II105" s="255"/>
      <c r="IJ105" s="255"/>
      <c r="IK105" s="255"/>
      <c r="IL105" s="255"/>
      <c r="IM105" s="255"/>
      <c r="IN105" s="255"/>
      <c r="IO105" s="255"/>
      <c r="IP105" s="255"/>
      <c r="IQ105" s="255"/>
    </row>
    <row r="106" spans="1:251" s="253" customFormat="1" ht="12.75" customHeight="1">
      <c r="A106" s="257" t="s">
        <v>191</v>
      </c>
      <c r="B106" s="258" t="str">
        <f t="shared" si="10"/>
        <v>PCO080</v>
      </c>
      <c r="C106" s="300" t="s">
        <v>80</v>
      </c>
      <c r="D106" s="195" t="s">
        <v>203</v>
      </c>
      <c r="E106" s="294">
        <v>8</v>
      </c>
      <c r="F106" s="259"/>
      <c r="G106" s="260">
        <f t="shared" si="9"/>
        <v>0</v>
      </c>
      <c r="H106" s="254"/>
      <c r="I106" s="255"/>
      <c r="J106" s="255"/>
      <c r="K106" s="255"/>
      <c r="L106" s="255"/>
      <c r="M106" s="255"/>
      <c r="N106" s="255"/>
      <c r="O106" s="255"/>
      <c r="P106" s="255"/>
      <c r="Q106" s="255"/>
      <c r="R106" s="255"/>
      <c r="S106" s="255"/>
      <c r="T106" s="255"/>
      <c r="U106" s="255"/>
      <c r="V106" s="255"/>
      <c r="W106" s="255"/>
      <c r="X106" s="255"/>
      <c r="Y106" s="255"/>
      <c r="Z106" s="255"/>
      <c r="AA106" s="255"/>
      <c r="AB106" s="255"/>
      <c r="AC106" s="255"/>
      <c r="AD106" s="255"/>
      <c r="AE106" s="255"/>
      <c r="AF106" s="255"/>
      <c r="AG106" s="255"/>
      <c r="AH106" s="255"/>
      <c r="AI106" s="255"/>
      <c r="AJ106" s="255"/>
      <c r="AK106" s="255"/>
      <c r="AL106" s="255"/>
      <c r="AM106" s="255"/>
      <c r="AN106" s="255"/>
      <c r="AO106" s="255"/>
      <c r="AP106" s="255"/>
      <c r="AQ106" s="255"/>
      <c r="AR106" s="255"/>
      <c r="AS106" s="255"/>
      <c r="AT106" s="255"/>
      <c r="AU106" s="255"/>
      <c r="AV106" s="255"/>
      <c r="AW106" s="255"/>
      <c r="AX106" s="255"/>
      <c r="AY106" s="255"/>
      <c r="AZ106" s="255"/>
      <c r="BA106" s="255"/>
      <c r="BB106" s="255"/>
      <c r="BC106" s="255"/>
      <c r="BD106" s="255"/>
      <c r="BE106" s="255"/>
      <c r="BF106" s="255"/>
      <c r="BG106" s="255"/>
      <c r="BH106" s="255"/>
      <c r="BI106" s="255"/>
      <c r="BJ106" s="255"/>
      <c r="BK106" s="255"/>
      <c r="BL106" s="255"/>
      <c r="BM106" s="256"/>
      <c r="BN106" s="256"/>
      <c r="BO106" s="255"/>
      <c r="BP106" s="255"/>
      <c r="BQ106" s="255"/>
      <c r="BR106" s="255"/>
      <c r="BS106" s="255"/>
      <c r="BT106" s="255"/>
      <c r="BU106" s="255"/>
      <c r="BV106" s="255"/>
      <c r="BW106" s="255"/>
      <c r="BX106" s="255"/>
      <c r="BY106" s="255"/>
      <c r="BZ106" s="255"/>
      <c r="CA106" s="255"/>
      <c r="CB106" s="255"/>
      <c r="CC106" s="255"/>
      <c r="CD106" s="255"/>
      <c r="CE106" s="255"/>
      <c r="CF106" s="255"/>
      <c r="CG106" s="255"/>
      <c r="CH106" s="255"/>
      <c r="CI106" s="255"/>
      <c r="CJ106" s="255"/>
      <c r="CK106" s="255"/>
      <c r="CL106" s="255"/>
      <c r="CM106" s="255"/>
      <c r="CN106" s="255"/>
      <c r="CO106" s="255"/>
      <c r="CP106" s="255"/>
      <c r="CQ106" s="255"/>
      <c r="CR106" s="255"/>
      <c r="CS106" s="255"/>
      <c r="CT106" s="255"/>
      <c r="CU106" s="255"/>
      <c r="CV106" s="255"/>
      <c r="CW106" s="255"/>
      <c r="CX106" s="255"/>
      <c r="CY106" s="255"/>
      <c r="CZ106" s="255"/>
      <c r="DA106" s="255"/>
      <c r="DB106" s="255"/>
      <c r="DC106" s="255"/>
      <c r="DD106" s="255"/>
      <c r="DE106" s="255"/>
      <c r="DF106" s="255"/>
      <c r="DG106" s="255"/>
      <c r="DH106" s="255"/>
      <c r="DI106" s="255"/>
      <c r="DJ106" s="255"/>
      <c r="DK106" s="255"/>
      <c r="DL106" s="255"/>
      <c r="DM106" s="255"/>
      <c r="DN106" s="255"/>
      <c r="DO106" s="255"/>
      <c r="DP106" s="255"/>
      <c r="DQ106" s="255"/>
      <c r="DR106" s="255"/>
      <c r="DS106" s="255"/>
      <c r="DT106" s="255"/>
      <c r="DU106" s="255"/>
      <c r="DV106" s="255"/>
      <c r="DW106" s="255"/>
      <c r="DX106" s="255"/>
      <c r="DY106" s="255"/>
      <c r="DZ106" s="255"/>
      <c r="EA106" s="255"/>
      <c r="EB106" s="255"/>
      <c r="EC106" s="255"/>
      <c r="ED106" s="255"/>
      <c r="EE106" s="255"/>
      <c r="EF106" s="255"/>
      <c r="EG106" s="255"/>
      <c r="EH106" s="255"/>
      <c r="EI106" s="255"/>
      <c r="EJ106" s="255"/>
      <c r="EK106" s="255"/>
      <c r="EL106" s="255"/>
      <c r="EM106" s="255"/>
      <c r="EN106" s="255"/>
      <c r="EO106" s="255"/>
      <c r="EP106" s="255"/>
      <c r="EQ106" s="255"/>
      <c r="ER106" s="255"/>
      <c r="ES106" s="255"/>
      <c r="ET106" s="255"/>
      <c r="EU106" s="255"/>
      <c r="EV106" s="255"/>
      <c r="EW106" s="255"/>
      <c r="EX106" s="255"/>
      <c r="EY106" s="255"/>
      <c r="EZ106" s="255"/>
      <c r="FA106" s="255"/>
      <c r="FB106" s="255"/>
      <c r="FC106" s="255"/>
      <c r="FD106" s="255"/>
      <c r="FE106" s="255"/>
      <c r="FF106" s="255"/>
      <c r="FG106" s="255"/>
      <c r="FH106" s="255"/>
      <c r="FI106" s="255"/>
      <c r="FJ106" s="255"/>
      <c r="FK106" s="255"/>
      <c r="FL106" s="255"/>
      <c r="FM106" s="255"/>
      <c r="FN106" s="255"/>
      <c r="FO106" s="255"/>
      <c r="FP106" s="255"/>
      <c r="FQ106" s="255"/>
      <c r="FR106" s="255"/>
      <c r="FS106" s="255"/>
      <c r="FT106" s="255"/>
      <c r="FU106" s="255"/>
      <c r="FV106" s="255"/>
      <c r="FW106" s="255"/>
      <c r="FX106" s="255"/>
      <c r="FY106" s="255"/>
      <c r="FZ106" s="255"/>
      <c r="GA106" s="255"/>
      <c r="GB106" s="255"/>
      <c r="GC106" s="255"/>
      <c r="GD106" s="255"/>
      <c r="GE106" s="255"/>
      <c r="GF106" s="255"/>
      <c r="GG106" s="255"/>
      <c r="GH106" s="255"/>
      <c r="GI106" s="255"/>
      <c r="GJ106" s="255"/>
      <c r="GK106" s="255"/>
      <c r="GL106" s="255"/>
      <c r="GM106" s="255"/>
      <c r="GN106" s="255"/>
      <c r="GO106" s="255"/>
      <c r="GP106" s="255"/>
      <c r="GQ106" s="255"/>
      <c r="GR106" s="255"/>
      <c r="GS106" s="255"/>
      <c r="GT106" s="255"/>
      <c r="GU106" s="255"/>
      <c r="GV106" s="255"/>
      <c r="GW106" s="255"/>
      <c r="GX106" s="255"/>
      <c r="GY106" s="255"/>
      <c r="GZ106" s="255"/>
      <c r="HA106" s="255"/>
      <c r="HB106" s="255"/>
      <c r="HC106" s="255"/>
      <c r="HD106" s="255"/>
      <c r="HE106" s="255"/>
      <c r="HF106" s="255"/>
      <c r="HG106" s="255"/>
      <c r="HH106" s="255"/>
      <c r="HI106" s="255"/>
      <c r="HJ106" s="255"/>
      <c r="HK106" s="255"/>
      <c r="HL106" s="255"/>
      <c r="HM106" s="255"/>
      <c r="HN106" s="255"/>
      <c r="HO106" s="255"/>
      <c r="HP106" s="255"/>
      <c r="HQ106" s="255"/>
      <c r="HR106" s="255"/>
      <c r="HS106" s="255"/>
      <c r="HT106" s="255"/>
      <c r="HU106" s="255"/>
      <c r="HV106" s="255"/>
      <c r="HW106" s="255"/>
      <c r="HX106" s="255"/>
      <c r="HY106" s="255"/>
      <c r="HZ106" s="255"/>
      <c r="IA106" s="255"/>
      <c r="IB106" s="255"/>
      <c r="IC106" s="255"/>
      <c r="ID106" s="255"/>
      <c r="IE106" s="255"/>
      <c r="IF106" s="255"/>
      <c r="IG106" s="255"/>
      <c r="IH106" s="255"/>
      <c r="II106" s="255"/>
      <c r="IJ106" s="255"/>
      <c r="IK106" s="255"/>
      <c r="IL106" s="255"/>
      <c r="IM106" s="255"/>
      <c r="IN106" s="255"/>
      <c r="IO106" s="255"/>
      <c r="IP106" s="255"/>
      <c r="IQ106" s="255"/>
    </row>
    <row r="107" spans="1:251" s="253" customFormat="1" ht="12.75" customHeight="1">
      <c r="A107" s="257" t="s">
        <v>192</v>
      </c>
      <c r="B107" s="258" t="str">
        <f t="shared" si="10"/>
        <v>PCO081</v>
      </c>
      <c r="C107" s="300" t="s">
        <v>81</v>
      </c>
      <c r="D107" s="195" t="s">
        <v>203</v>
      </c>
      <c r="E107" s="294">
        <v>8</v>
      </c>
      <c r="F107" s="259"/>
      <c r="G107" s="260">
        <f t="shared" si="9"/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 ht="12.75" customHeight="1" thickBot="1">
      <c r="A108" s="257" t="s">
        <v>193</v>
      </c>
      <c r="B108" s="258" t="str">
        <f t="shared" si="10"/>
        <v>PCO082</v>
      </c>
      <c r="C108" s="300" t="s">
        <v>82</v>
      </c>
      <c r="D108" s="195" t="s">
        <v>203</v>
      </c>
      <c r="E108" s="294">
        <v>0</v>
      </c>
      <c r="F108" s="259"/>
      <c r="G108" s="260">
        <f t="shared" si="9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08" customFormat="1" ht="16.5" thickBot="1">
      <c r="A109" s="336" t="s">
        <v>209</v>
      </c>
      <c r="B109" s="193"/>
      <c r="C109" s="166"/>
      <c r="D109" s="167"/>
      <c r="E109" s="337"/>
      <c r="F109" s="180"/>
      <c r="G109" s="181">
        <f>SUM(G11:G108)</f>
        <v>0</v>
      </c>
      <c r="H109" s="293"/>
    </row>
    <row r="110" spans="1:251" s="208" customFormat="1" ht="15.75">
      <c r="A110" s="291"/>
      <c r="B110" s="279"/>
      <c r="C110" s="280"/>
      <c r="D110" s="281"/>
      <c r="E110" s="292"/>
      <c r="F110" s="283"/>
      <c r="G110" s="284"/>
      <c r="H110" s="293"/>
    </row>
    <row r="111" spans="1:251" s="208" customFormat="1" ht="25.5">
      <c r="A111" s="291"/>
      <c r="B111" s="277" t="s">
        <v>236</v>
      </c>
      <c r="C111" s="398" t="s">
        <v>427</v>
      </c>
      <c r="D111" s="281"/>
      <c r="E111" s="292"/>
      <c r="F111" s="283"/>
      <c r="G111" s="284"/>
      <c r="H111" s="293"/>
    </row>
    <row r="112" spans="1:251" s="208" customFormat="1">
      <c r="A112" s="338"/>
      <c r="B112" s="339"/>
      <c r="E112" s="340"/>
      <c r="F112" s="341"/>
      <c r="G112" s="341"/>
      <c r="H112" s="293"/>
    </row>
    <row r="113" spans="1:8" s="208" customFormat="1">
      <c r="A113" s="174" t="s">
        <v>85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5" t="s">
        <v>86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5" t="s">
        <v>87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6" t="s">
        <v>88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7" t="s">
        <v>89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7" t="s">
        <v>90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7" t="s">
        <v>91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7" t="s">
        <v>92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7" t="s">
        <v>93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7" t="s">
        <v>94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8" t="s">
        <v>95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8" t="s">
        <v>96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178" t="s">
        <v>97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8" t="s">
        <v>98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5" t="s">
        <v>99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5" t="s">
        <v>100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5" t="s">
        <v>101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5" t="s">
        <v>102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5" t="s">
        <v>103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5" t="s">
        <v>104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216" t="s">
        <v>110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9" t="s">
        <v>105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7" t="s">
        <v>111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7" t="s">
        <v>106</v>
      </c>
      <c r="B136" s="342"/>
      <c r="C136" s="343"/>
      <c r="D136" s="343"/>
      <c r="E136" s="344"/>
      <c r="F136" s="345"/>
      <c r="G136" s="345"/>
      <c r="H136" s="293"/>
    </row>
    <row r="137" spans="1:8" s="253" customFormat="1">
      <c r="A137" s="264"/>
      <c r="B137" s="265"/>
      <c r="E137" s="266"/>
      <c r="F137" s="267"/>
      <c r="G137" s="267"/>
      <c r="H137" s="224"/>
    </row>
    <row r="138" spans="1:8" s="253" customFormat="1">
      <c r="A138" s="264"/>
      <c r="B138" s="265"/>
      <c r="E138" s="266"/>
      <c r="F138" s="267"/>
      <c r="G138" s="267"/>
      <c r="H138" s="224"/>
    </row>
    <row r="139" spans="1:8" s="253" customFormat="1">
      <c r="A139" s="264"/>
      <c r="B139" s="265"/>
      <c r="E139" s="266"/>
      <c r="F139" s="267"/>
      <c r="G139" s="267"/>
      <c r="H139" s="224"/>
    </row>
    <row r="140" spans="1:8" s="253" customFormat="1">
      <c r="A140" s="264"/>
      <c r="B140" s="265"/>
      <c r="E140" s="266"/>
      <c r="F140" s="267"/>
      <c r="G140" s="267"/>
      <c r="H140" s="224"/>
    </row>
    <row r="141" spans="1:8" s="253" customFormat="1">
      <c r="A141" s="264"/>
      <c r="B141" s="265"/>
      <c r="E141" s="266"/>
      <c r="F141" s="267"/>
      <c r="G141" s="267"/>
      <c r="H141" s="224"/>
    </row>
    <row r="142" spans="1:8" s="253" customFormat="1">
      <c r="A142" s="264"/>
      <c r="B142" s="265"/>
      <c r="E142" s="266"/>
      <c r="F142" s="267"/>
      <c r="G142" s="267"/>
      <c r="H142" s="224"/>
    </row>
    <row r="143" spans="1:8" s="253" customFormat="1">
      <c r="A143" s="264"/>
      <c r="B143" s="265"/>
      <c r="E143" s="266"/>
      <c r="F143" s="267"/>
      <c r="G143" s="267"/>
      <c r="H143" s="224"/>
    </row>
    <row r="144" spans="1:8" s="253" customFormat="1">
      <c r="A144" s="264"/>
      <c r="B144" s="265"/>
      <c r="E144" s="266"/>
      <c r="F144" s="267"/>
      <c r="G144" s="267"/>
      <c r="H144" s="224"/>
    </row>
    <row r="145" spans="1:8" s="253" customFormat="1">
      <c r="A145" s="264"/>
      <c r="B145" s="265"/>
      <c r="E145" s="266"/>
      <c r="F145" s="267"/>
      <c r="G145" s="267"/>
      <c r="H145" s="224"/>
    </row>
    <row r="146" spans="1:8" s="253" customFormat="1">
      <c r="A146" s="264"/>
      <c r="B146" s="265"/>
      <c r="E146" s="266"/>
      <c r="F146" s="267"/>
      <c r="G146" s="267"/>
      <c r="H146" s="224"/>
    </row>
  </sheetData>
  <sheetProtection password="CCE1" sheet="1" objects="1" scenarios="1"/>
  <protectedRanges>
    <protectedRange sqref="F12:F108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26" orientation="landscape" useFirstPageNumber="1" r:id="rId1"/>
  <headerFooter>
    <oddFooter>&amp;LCenová soustava ÚRS&amp;RStrana &amp;P</oddFooter>
  </headerFooter>
  <rowBreaks count="3" manualBreakCount="3">
    <brk id="19" max="6" man="1"/>
    <brk id="46" max="6" man="1"/>
    <brk id="78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IQ168"/>
  <sheetViews>
    <sheetView view="pageBreakPreview" zoomScaleSheetLayoutView="100" workbookViewId="0">
      <selection activeCell="G14" sqref="G14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1" t="s">
        <v>642</v>
      </c>
      <c r="B1" s="551"/>
      <c r="C1" s="551"/>
      <c r="D1" s="551"/>
      <c r="E1" s="551"/>
      <c r="F1" s="551"/>
      <c r="G1" s="551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6" t="s">
        <v>46</v>
      </c>
      <c r="B3" s="567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68" t="s">
        <v>48</v>
      </c>
      <c r="B4" s="569"/>
      <c r="C4" s="152" t="str">
        <f>CONCATENATE(cisloobjektu," ",nazevobjektu)</f>
        <v>SO 01 STAVBA 25 METROVÉHO BAZÉNU MPS LUŽÁNKY</v>
      </c>
      <c r="D4" s="235"/>
      <c r="E4" s="570" t="str">
        <f>Rekapitulace!G2</f>
        <v>D.1.4F – ELEKTRONICKÉ KOMUNIKACE</v>
      </c>
      <c r="F4" s="571"/>
      <c r="G4" s="572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408" t="s">
        <v>462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409" t="s">
        <v>463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40" customFormat="1">
      <c r="A12" s="431"/>
      <c r="B12" s="432"/>
      <c r="C12" s="441" t="s">
        <v>478</v>
      </c>
      <c r="D12" s="435"/>
      <c r="E12" s="436"/>
      <c r="F12" s="437"/>
      <c r="G12" s="438"/>
      <c r="H12" s="439"/>
    </row>
    <row r="13" spans="1:251" s="429" customFormat="1" ht="56.25">
      <c r="A13" s="431" t="s">
        <v>112</v>
      </c>
      <c r="B13" s="432" t="str">
        <f>CONCATENATE("PC",A13)</f>
        <v>PC001</v>
      </c>
      <c r="C13" s="425" t="s">
        <v>479</v>
      </c>
      <c r="D13" s="426" t="s">
        <v>628</v>
      </c>
      <c r="E13" s="294">
        <v>1</v>
      </c>
      <c r="F13" s="427"/>
      <c r="G13" s="297">
        <f t="shared" ref="G13:G49" si="0">E13*F13</f>
        <v>0</v>
      </c>
      <c r="H13" s="428"/>
    </row>
    <row r="14" spans="1:251" s="429" customFormat="1" ht="56.25">
      <c r="A14" s="431" t="s">
        <v>113</v>
      </c>
      <c r="B14" s="432" t="str">
        <f>CONCATENATE("PC",A14)</f>
        <v>PC002</v>
      </c>
      <c r="C14" s="425" t="s">
        <v>480</v>
      </c>
      <c r="D14" s="426" t="s">
        <v>628</v>
      </c>
      <c r="E14" s="294">
        <v>2</v>
      </c>
      <c r="F14" s="427"/>
      <c r="G14" s="297">
        <f t="shared" si="0"/>
        <v>0</v>
      </c>
      <c r="H14" s="428"/>
    </row>
    <row r="15" spans="1:251" s="429" customFormat="1">
      <c r="A15" s="431" t="s">
        <v>114</v>
      </c>
      <c r="B15" s="432" t="str">
        <f>CONCATENATE("PC",A15)</f>
        <v>PC003</v>
      </c>
      <c r="C15" s="425" t="s">
        <v>481</v>
      </c>
      <c r="D15" s="426" t="s">
        <v>628</v>
      </c>
      <c r="E15" s="294">
        <v>1</v>
      </c>
      <c r="F15" s="427"/>
      <c r="G15" s="297">
        <f t="shared" si="0"/>
        <v>0</v>
      </c>
      <c r="H15" s="428"/>
    </row>
    <row r="16" spans="1:251" s="429" customFormat="1" ht="22.5">
      <c r="A16" s="431" t="s">
        <v>115</v>
      </c>
      <c r="B16" s="432" t="str">
        <f>CONCATENATE("PC",A16)</f>
        <v>PC004</v>
      </c>
      <c r="C16" s="425" t="s">
        <v>482</v>
      </c>
      <c r="D16" s="426" t="s">
        <v>628</v>
      </c>
      <c r="E16" s="294">
        <v>0</v>
      </c>
      <c r="F16" s="427"/>
      <c r="G16" s="297">
        <f t="shared" si="0"/>
        <v>0</v>
      </c>
      <c r="H16" s="428"/>
    </row>
    <row r="17" spans="1:251" s="429" customFormat="1">
      <c r="A17" s="431" t="s">
        <v>116</v>
      </c>
      <c r="B17" s="432" t="str">
        <f>CONCATENATE("PC",A17)</f>
        <v>PC005</v>
      </c>
      <c r="C17" s="425" t="s">
        <v>483</v>
      </c>
      <c r="D17" s="426" t="s">
        <v>484</v>
      </c>
      <c r="E17" s="294">
        <v>1</v>
      </c>
      <c r="F17" s="427"/>
      <c r="G17" s="297">
        <f t="shared" si="0"/>
        <v>0</v>
      </c>
      <c r="H17" s="428"/>
    </row>
    <row r="18" spans="1:251" s="429" customFormat="1">
      <c r="A18" s="431"/>
      <c r="B18" s="432"/>
      <c r="C18" s="425"/>
      <c r="D18" s="426"/>
      <c r="E18" s="294"/>
      <c r="F18" s="427"/>
      <c r="G18" s="297"/>
      <c r="H18" s="428"/>
    </row>
    <row r="19" spans="1:251" s="208" customFormat="1" ht="12.75" customHeight="1">
      <c r="A19" s="285"/>
      <c r="B19" s="286"/>
      <c r="C19" s="409" t="s">
        <v>465</v>
      </c>
      <c r="D19" s="288"/>
      <c r="E19" s="289"/>
      <c r="F19" s="289"/>
      <c r="G19" s="290"/>
      <c r="H19" s="366"/>
      <c r="I19" s="367"/>
      <c r="J19" s="367"/>
      <c r="K19" s="367"/>
      <c r="L19" s="367"/>
      <c r="M19" s="367"/>
      <c r="N19" s="367"/>
      <c r="O19" s="367"/>
      <c r="P19" s="367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7"/>
      <c r="BN19" s="207"/>
      <c r="BO19" s="205"/>
      <c r="BP19" s="205"/>
      <c r="BQ19" s="205"/>
      <c r="BR19" s="205"/>
      <c r="BS19" s="205"/>
      <c r="BT19" s="205"/>
      <c r="BU19" s="205"/>
      <c r="BV19" s="205"/>
      <c r="BW19" s="205"/>
      <c r="BX19" s="205"/>
      <c r="BY19" s="205"/>
      <c r="BZ19" s="205"/>
      <c r="CA19" s="205"/>
      <c r="CB19" s="205"/>
      <c r="CC19" s="205"/>
      <c r="CD19" s="205"/>
      <c r="CE19" s="205"/>
      <c r="CF19" s="205"/>
      <c r="CG19" s="205"/>
      <c r="CH19" s="205"/>
      <c r="CI19" s="205"/>
      <c r="CJ19" s="205"/>
      <c r="CK19" s="205"/>
      <c r="CL19" s="205"/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205"/>
      <c r="DB19" s="205"/>
      <c r="DC19" s="205"/>
      <c r="DD19" s="205"/>
      <c r="DE19" s="205"/>
      <c r="DF19" s="205"/>
      <c r="DG19" s="205"/>
      <c r="DH19" s="205"/>
      <c r="DI19" s="205"/>
      <c r="DJ19" s="205"/>
      <c r="DK19" s="205"/>
      <c r="DL19" s="205"/>
      <c r="DM19" s="205"/>
      <c r="DN19" s="205"/>
      <c r="DO19" s="205"/>
      <c r="DP19" s="205"/>
      <c r="DQ19" s="205"/>
      <c r="DR19" s="205"/>
      <c r="DS19" s="205"/>
      <c r="DT19" s="205"/>
      <c r="DU19" s="205"/>
      <c r="DV19" s="205"/>
      <c r="DW19" s="205"/>
      <c r="DX19" s="205"/>
      <c r="DY19" s="205"/>
      <c r="DZ19" s="205"/>
      <c r="EA19" s="205"/>
      <c r="EB19" s="205"/>
      <c r="EC19" s="205"/>
      <c r="ED19" s="205"/>
      <c r="EE19" s="205"/>
      <c r="EF19" s="205"/>
      <c r="EG19" s="205"/>
      <c r="EH19" s="205"/>
      <c r="EI19" s="205"/>
      <c r="EJ19" s="205"/>
      <c r="EK19" s="205"/>
      <c r="EL19" s="205"/>
      <c r="EM19" s="205"/>
      <c r="EN19" s="205"/>
      <c r="EO19" s="205"/>
      <c r="EP19" s="205"/>
      <c r="EQ19" s="205"/>
      <c r="ER19" s="205"/>
      <c r="ES19" s="205"/>
      <c r="ET19" s="205"/>
      <c r="EU19" s="205"/>
      <c r="EV19" s="205"/>
      <c r="EW19" s="205"/>
      <c r="EX19" s="205"/>
      <c r="EY19" s="205"/>
      <c r="EZ19" s="205"/>
      <c r="FA19" s="205"/>
      <c r="FB19" s="205"/>
      <c r="FC19" s="205"/>
      <c r="FD19" s="205"/>
      <c r="FE19" s="205"/>
      <c r="FF19" s="205"/>
      <c r="FG19" s="205"/>
      <c r="FH19" s="205"/>
      <c r="FI19" s="205"/>
      <c r="FJ19" s="205"/>
      <c r="FK19" s="205"/>
      <c r="FL19" s="205"/>
      <c r="FM19" s="205"/>
      <c r="FN19" s="205"/>
      <c r="FO19" s="205"/>
      <c r="FP19" s="205"/>
      <c r="FQ19" s="205"/>
      <c r="FR19" s="205"/>
      <c r="FS19" s="205"/>
      <c r="FT19" s="205"/>
      <c r="FU19" s="205"/>
      <c r="FV19" s="205"/>
      <c r="FW19" s="205"/>
      <c r="FX19" s="205"/>
      <c r="FY19" s="205"/>
      <c r="FZ19" s="205"/>
      <c r="GA19" s="205"/>
      <c r="GB19" s="205"/>
      <c r="GC19" s="205"/>
      <c r="GD19" s="205"/>
      <c r="GE19" s="205"/>
      <c r="GF19" s="205"/>
      <c r="GG19" s="205"/>
      <c r="GH19" s="205"/>
      <c r="GI19" s="205"/>
      <c r="GJ19" s="205"/>
      <c r="GK19" s="205"/>
      <c r="GL19" s="205"/>
      <c r="GM19" s="205"/>
      <c r="GN19" s="205"/>
      <c r="GO19" s="205"/>
      <c r="GP19" s="205"/>
      <c r="GQ19" s="205"/>
      <c r="GR19" s="205"/>
      <c r="GS19" s="205"/>
      <c r="GT19" s="205"/>
      <c r="GU19" s="205"/>
      <c r="GV19" s="205"/>
      <c r="GW19" s="205"/>
      <c r="GX19" s="205"/>
      <c r="GY19" s="205"/>
      <c r="GZ19" s="205"/>
      <c r="HA19" s="205"/>
      <c r="HB19" s="205"/>
      <c r="HC19" s="205"/>
      <c r="HD19" s="205"/>
      <c r="HE19" s="205"/>
      <c r="HF19" s="205"/>
      <c r="HG19" s="205"/>
      <c r="HH19" s="205"/>
      <c r="HI19" s="205"/>
      <c r="HJ19" s="205"/>
      <c r="HK19" s="205"/>
      <c r="HL19" s="205"/>
      <c r="HM19" s="205"/>
      <c r="HN19" s="205"/>
      <c r="HO19" s="205"/>
      <c r="HP19" s="205"/>
      <c r="HQ19" s="205"/>
      <c r="HR19" s="205"/>
      <c r="HS19" s="205"/>
      <c r="HT19" s="205"/>
      <c r="HU19" s="205"/>
      <c r="HV19" s="205"/>
      <c r="HW19" s="205"/>
      <c r="HX19" s="205"/>
      <c r="HY19" s="205"/>
      <c r="HZ19" s="205"/>
      <c r="IA19" s="205"/>
      <c r="IB19" s="205"/>
      <c r="IC19" s="205"/>
      <c r="ID19" s="205"/>
      <c r="IE19" s="205"/>
      <c r="IF19" s="205"/>
      <c r="IG19" s="205"/>
      <c r="IH19" s="205"/>
      <c r="II19" s="205"/>
      <c r="IJ19" s="205"/>
      <c r="IK19" s="205"/>
      <c r="IL19" s="205"/>
      <c r="IM19" s="205"/>
      <c r="IN19" s="205"/>
      <c r="IO19" s="205"/>
      <c r="IP19" s="205"/>
      <c r="IQ19" s="205"/>
    </row>
    <row r="20" spans="1:251" s="440" customFormat="1">
      <c r="A20" s="431"/>
      <c r="B20" s="432"/>
      <c r="C20" s="441" t="s">
        <v>485</v>
      </c>
      <c r="D20" s="435"/>
      <c r="E20" s="436"/>
      <c r="F20" s="437"/>
      <c r="G20" s="438"/>
      <c r="H20" s="439"/>
    </row>
    <row r="21" spans="1:251" s="429" customFormat="1" ht="22.5">
      <c r="A21" s="431" t="s">
        <v>117</v>
      </c>
      <c r="B21" s="432" t="str">
        <f t="shared" ref="B21:B29" si="1">CONCATENATE("PC",A21)</f>
        <v>PC006</v>
      </c>
      <c r="C21" s="425" t="s">
        <v>487</v>
      </c>
      <c r="D21" s="426" t="s">
        <v>628</v>
      </c>
      <c r="E21" s="294">
        <v>4</v>
      </c>
      <c r="F21" s="427"/>
      <c r="G21" s="297">
        <f t="shared" si="0"/>
        <v>0</v>
      </c>
      <c r="H21" s="428"/>
    </row>
    <row r="22" spans="1:251" s="429" customFormat="1">
      <c r="A22" s="431" t="s">
        <v>118</v>
      </c>
      <c r="B22" s="432" t="str">
        <f>CONCATENATE("PC",A22)</f>
        <v>PC007</v>
      </c>
      <c r="C22" s="425" t="s">
        <v>488</v>
      </c>
      <c r="D22" s="426" t="s">
        <v>628</v>
      </c>
      <c r="E22" s="294">
        <v>4</v>
      </c>
      <c r="F22" s="427"/>
      <c r="G22" s="297">
        <f t="shared" si="0"/>
        <v>0</v>
      </c>
      <c r="H22" s="428"/>
    </row>
    <row r="23" spans="1:251" s="429" customFormat="1">
      <c r="A23" s="431"/>
      <c r="B23" s="432"/>
      <c r="C23" s="444"/>
      <c r="D23" s="452"/>
      <c r="E23" s="453"/>
      <c r="F23" s="297"/>
      <c r="G23" s="297"/>
      <c r="H23" s="428"/>
    </row>
    <row r="24" spans="1:251" s="440" customFormat="1">
      <c r="A24" s="431"/>
      <c r="B24" s="432"/>
      <c r="C24" s="504" t="s">
        <v>486</v>
      </c>
      <c r="D24" s="505"/>
      <c r="E24" s="506"/>
      <c r="F24" s="438"/>
      <c r="G24" s="438"/>
      <c r="H24" s="439"/>
    </row>
    <row r="25" spans="1:251" s="429" customFormat="1">
      <c r="A25" s="431" t="s">
        <v>119</v>
      </c>
      <c r="B25" s="432" t="str">
        <f t="shared" si="1"/>
        <v>PC008</v>
      </c>
      <c r="C25" s="425" t="s">
        <v>489</v>
      </c>
      <c r="D25" s="426" t="s">
        <v>628</v>
      </c>
      <c r="E25" s="294">
        <v>2</v>
      </c>
      <c r="F25" s="427"/>
      <c r="G25" s="297">
        <f t="shared" si="0"/>
        <v>0</v>
      </c>
      <c r="H25" s="428"/>
    </row>
    <row r="26" spans="1:251" s="429" customFormat="1" ht="22.5">
      <c r="A26" s="431" t="s">
        <v>120</v>
      </c>
      <c r="B26" s="432" t="str">
        <f t="shared" si="1"/>
        <v>PC009</v>
      </c>
      <c r="C26" s="425" t="s">
        <v>490</v>
      </c>
      <c r="D26" s="426" t="s">
        <v>628</v>
      </c>
      <c r="E26" s="294">
        <v>2</v>
      </c>
      <c r="F26" s="427"/>
      <c r="G26" s="297">
        <f t="shared" si="0"/>
        <v>0</v>
      </c>
      <c r="H26" s="428"/>
    </row>
    <row r="27" spans="1:251" s="429" customFormat="1">
      <c r="A27" s="431"/>
      <c r="B27" s="432"/>
      <c r="C27" s="425"/>
      <c r="D27" s="426"/>
      <c r="E27" s="294"/>
      <c r="F27" s="427"/>
      <c r="G27" s="297"/>
      <c r="H27" s="428"/>
    </row>
    <row r="28" spans="1:251" s="440" customFormat="1">
      <c r="A28" s="431" t="s">
        <v>121</v>
      </c>
      <c r="B28" s="432" t="str">
        <f t="shared" si="1"/>
        <v>PC010</v>
      </c>
      <c r="C28" s="441" t="s">
        <v>491</v>
      </c>
      <c r="D28" s="435"/>
      <c r="E28" s="436"/>
      <c r="F28" s="437"/>
      <c r="G28" s="438"/>
      <c r="H28" s="439"/>
    </row>
    <row r="29" spans="1:251" s="429" customFormat="1">
      <c r="A29" s="431" t="s">
        <v>122</v>
      </c>
      <c r="B29" s="432" t="str">
        <f t="shared" si="1"/>
        <v>PC011</v>
      </c>
      <c r="C29" s="425" t="s">
        <v>492</v>
      </c>
      <c r="D29" s="426" t="s">
        <v>628</v>
      </c>
      <c r="E29" s="294">
        <v>486</v>
      </c>
      <c r="F29" s="427"/>
      <c r="G29" s="297">
        <f t="shared" si="0"/>
        <v>0</v>
      </c>
      <c r="H29" s="428"/>
    </row>
    <row r="30" spans="1:251" s="429" customFormat="1">
      <c r="A30" s="431"/>
      <c r="B30" s="432"/>
      <c r="C30" s="425"/>
      <c r="D30" s="426"/>
      <c r="E30" s="294"/>
      <c r="F30" s="427"/>
      <c r="G30" s="297"/>
      <c r="H30" s="428"/>
    </row>
    <row r="31" spans="1:251" s="440" customFormat="1">
      <c r="A31" s="431"/>
      <c r="B31" s="432"/>
      <c r="C31" s="441" t="s">
        <v>493</v>
      </c>
      <c r="D31" s="435"/>
      <c r="E31" s="436"/>
      <c r="F31" s="437"/>
      <c r="G31" s="438"/>
      <c r="H31" s="439"/>
    </row>
    <row r="32" spans="1:251" s="429" customFormat="1">
      <c r="A32" s="431" t="s">
        <v>123</v>
      </c>
      <c r="B32" s="432" t="str">
        <f t="shared" ref="B32:B42" si="2">CONCATENATE("PC",A32)</f>
        <v>PC012</v>
      </c>
      <c r="C32" s="425" t="s">
        <v>494</v>
      </c>
      <c r="D32" s="426" t="s">
        <v>628</v>
      </c>
      <c r="E32" s="294">
        <v>1</v>
      </c>
      <c r="F32" s="427"/>
      <c r="G32" s="297">
        <f t="shared" si="0"/>
        <v>0</v>
      </c>
      <c r="H32" s="428"/>
    </row>
    <row r="33" spans="1:251" s="429" customFormat="1">
      <c r="A33" s="431" t="s">
        <v>124</v>
      </c>
      <c r="B33" s="432" t="str">
        <f t="shared" si="2"/>
        <v>PC013</v>
      </c>
      <c r="C33" s="425" t="s">
        <v>495</v>
      </c>
      <c r="D33" s="426" t="s">
        <v>628</v>
      </c>
      <c r="E33" s="294">
        <v>1</v>
      </c>
      <c r="F33" s="427"/>
      <c r="G33" s="297">
        <f t="shared" si="0"/>
        <v>0</v>
      </c>
      <c r="H33" s="428"/>
    </row>
    <row r="34" spans="1:251" s="429" customFormat="1">
      <c r="A34" s="431" t="s">
        <v>125</v>
      </c>
      <c r="B34" s="432" t="str">
        <f t="shared" si="2"/>
        <v>PC014</v>
      </c>
      <c r="C34" s="425" t="s">
        <v>496</v>
      </c>
      <c r="D34" s="426" t="s">
        <v>628</v>
      </c>
      <c r="E34" s="294">
        <v>1</v>
      </c>
      <c r="F34" s="427"/>
      <c r="G34" s="297">
        <f t="shared" si="0"/>
        <v>0</v>
      </c>
      <c r="H34" s="428"/>
    </row>
    <row r="35" spans="1:251" s="429" customFormat="1" ht="22.5">
      <c r="A35" s="431" t="s">
        <v>126</v>
      </c>
      <c r="B35" s="432" t="str">
        <f t="shared" si="2"/>
        <v>PC015</v>
      </c>
      <c r="C35" s="425" t="s">
        <v>497</v>
      </c>
      <c r="D35" s="426" t="s">
        <v>628</v>
      </c>
      <c r="E35" s="294">
        <v>1</v>
      </c>
      <c r="F35" s="427"/>
      <c r="G35" s="297">
        <f t="shared" si="0"/>
        <v>0</v>
      </c>
      <c r="H35" s="428"/>
    </row>
    <row r="36" spans="1:251" s="429" customFormat="1">
      <c r="A36" s="431" t="s">
        <v>127</v>
      </c>
      <c r="B36" s="432" t="str">
        <f t="shared" si="2"/>
        <v>PC016</v>
      </c>
      <c r="C36" s="425" t="s">
        <v>498</v>
      </c>
      <c r="D36" s="426" t="s">
        <v>628</v>
      </c>
      <c r="E36" s="294">
        <v>1</v>
      </c>
      <c r="F36" s="427"/>
      <c r="G36" s="297">
        <f t="shared" si="0"/>
        <v>0</v>
      </c>
      <c r="H36" s="428"/>
    </row>
    <row r="37" spans="1:251" s="429" customFormat="1">
      <c r="A37" s="431" t="s">
        <v>128</v>
      </c>
      <c r="B37" s="432" t="str">
        <f t="shared" si="2"/>
        <v>PC017</v>
      </c>
      <c r="C37" s="425" t="s">
        <v>499</v>
      </c>
      <c r="D37" s="426" t="s">
        <v>628</v>
      </c>
      <c r="E37" s="294">
        <v>1</v>
      </c>
      <c r="F37" s="427"/>
      <c r="G37" s="297">
        <f t="shared" si="0"/>
        <v>0</v>
      </c>
      <c r="H37" s="428"/>
    </row>
    <row r="38" spans="1:251" s="429" customFormat="1">
      <c r="A38" s="431" t="s">
        <v>129</v>
      </c>
      <c r="B38" s="432" t="str">
        <f t="shared" si="2"/>
        <v>PC018</v>
      </c>
      <c r="C38" s="425" t="s">
        <v>500</v>
      </c>
      <c r="D38" s="426" t="s">
        <v>628</v>
      </c>
      <c r="E38" s="294">
        <v>0</v>
      </c>
      <c r="F38" s="427"/>
      <c r="G38" s="297">
        <f t="shared" si="0"/>
        <v>0</v>
      </c>
      <c r="H38" s="428"/>
    </row>
    <row r="39" spans="1:251" s="429" customFormat="1">
      <c r="A39" s="431"/>
      <c r="B39" s="432"/>
      <c r="C39" s="425"/>
      <c r="D39" s="426"/>
      <c r="E39" s="294"/>
      <c r="F39" s="427"/>
      <c r="G39" s="297"/>
      <c r="H39" s="428"/>
    </row>
    <row r="40" spans="1:251" s="440" customFormat="1">
      <c r="A40" s="431"/>
      <c r="B40" s="432"/>
      <c r="C40" s="441" t="s">
        <v>501</v>
      </c>
      <c r="D40" s="435"/>
      <c r="E40" s="436"/>
      <c r="F40" s="437"/>
      <c r="G40" s="438"/>
      <c r="H40" s="439"/>
    </row>
    <row r="41" spans="1:251" s="429" customFormat="1" ht="12.75" customHeight="1">
      <c r="A41" s="383" t="s">
        <v>130</v>
      </c>
      <c r="B41" s="384" t="str">
        <f t="shared" si="2"/>
        <v>PC019</v>
      </c>
      <c r="C41" s="425" t="s">
        <v>502</v>
      </c>
      <c r="D41" s="426" t="s">
        <v>628</v>
      </c>
      <c r="E41" s="294">
        <v>1</v>
      </c>
      <c r="F41" s="427"/>
      <c r="G41" s="297">
        <f t="shared" si="0"/>
        <v>0</v>
      </c>
      <c r="H41" s="428"/>
    </row>
    <row r="42" spans="1:251" s="429" customFormat="1" ht="12.75" customHeight="1">
      <c r="A42" s="383" t="s">
        <v>131</v>
      </c>
      <c r="B42" s="384" t="str">
        <f t="shared" si="2"/>
        <v>PC020</v>
      </c>
      <c r="C42" s="425" t="s">
        <v>503</v>
      </c>
      <c r="D42" s="426" t="s">
        <v>628</v>
      </c>
      <c r="E42" s="294">
        <v>2</v>
      </c>
      <c r="F42" s="427"/>
      <c r="G42" s="297">
        <f t="shared" si="0"/>
        <v>0</v>
      </c>
      <c r="H42" s="428"/>
    </row>
    <row r="43" spans="1:251" s="429" customFormat="1" ht="12.75" customHeight="1">
      <c r="A43" s="431"/>
      <c r="B43" s="432"/>
      <c r="C43" s="433"/>
      <c r="D43" s="434"/>
      <c r="E43" s="397"/>
      <c r="F43" s="427"/>
      <c r="G43" s="297"/>
      <c r="H43" s="428"/>
    </row>
    <row r="44" spans="1:251" s="208" customFormat="1" ht="12.75" customHeight="1">
      <c r="A44" s="285"/>
      <c r="B44" s="286"/>
      <c r="C44" s="409" t="s">
        <v>504</v>
      </c>
      <c r="D44" s="288" t="s">
        <v>505</v>
      </c>
      <c r="E44" s="289"/>
      <c r="F44" s="289"/>
      <c r="G44" s="290"/>
      <c r="H44" s="366"/>
      <c r="I44" s="367"/>
      <c r="J44" s="367"/>
      <c r="K44" s="367"/>
      <c r="L44" s="367"/>
      <c r="M44" s="367"/>
      <c r="N44" s="367"/>
      <c r="O44" s="367"/>
      <c r="P44" s="367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  <c r="BI44" s="205"/>
      <c r="BJ44" s="205"/>
      <c r="BK44" s="205"/>
      <c r="BL44" s="205"/>
      <c r="BM44" s="207"/>
      <c r="BN44" s="207"/>
      <c r="BO44" s="205"/>
      <c r="BP44" s="205"/>
      <c r="BQ44" s="205"/>
      <c r="BR44" s="205"/>
      <c r="BS44" s="205"/>
      <c r="BT44" s="205"/>
      <c r="BU44" s="205"/>
      <c r="BV44" s="205"/>
      <c r="BW44" s="205"/>
      <c r="BX44" s="205"/>
      <c r="BY44" s="205"/>
      <c r="BZ44" s="205"/>
      <c r="CA44" s="205"/>
      <c r="CB44" s="205"/>
      <c r="CC44" s="205"/>
      <c r="CD44" s="205"/>
      <c r="CE44" s="205"/>
      <c r="CF44" s="205"/>
      <c r="CG44" s="205"/>
      <c r="CH44" s="205"/>
      <c r="CI44" s="205"/>
      <c r="CJ44" s="205"/>
      <c r="CK44" s="205"/>
      <c r="CL44" s="205"/>
      <c r="CM44" s="205"/>
      <c r="CN44" s="205"/>
      <c r="CO44" s="205"/>
      <c r="CP44" s="205"/>
      <c r="CQ44" s="205"/>
      <c r="CR44" s="205"/>
      <c r="CS44" s="205"/>
      <c r="CT44" s="205"/>
      <c r="CU44" s="205"/>
      <c r="CV44" s="205"/>
      <c r="CW44" s="205"/>
      <c r="CX44" s="205"/>
      <c r="CY44" s="205"/>
      <c r="CZ44" s="205"/>
      <c r="DA44" s="205"/>
      <c r="DB44" s="205"/>
      <c r="DC44" s="205"/>
      <c r="DD44" s="205"/>
      <c r="DE44" s="205"/>
      <c r="DF44" s="205"/>
      <c r="DG44" s="205"/>
      <c r="DH44" s="205"/>
      <c r="DI44" s="205"/>
      <c r="DJ44" s="205"/>
      <c r="DK44" s="205"/>
      <c r="DL44" s="205"/>
      <c r="DM44" s="205"/>
      <c r="DN44" s="205"/>
      <c r="DO44" s="205"/>
      <c r="DP44" s="205"/>
      <c r="DQ44" s="205"/>
      <c r="DR44" s="205"/>
      <c r="DS44" s="205"/>
      <c r="DT44" s="205"/>
      <c r="DU44" s="205"/>
      <c r="DV44" s="205"/>
      <c r="DW44" s="205"/>
      <c r="DX44" s="205"/>
      <c r="DY44" s="205"/>
      <c r="DZ44" s="205"/>
      <c r="EA44" s="205"/>
      <c r="EB44" s="205"/>
      <c r="EC44" s="205"/>
      <c r="ED44" s="205"/>
      <c r="EE44" s="205"/>
      <c r="EF44" s="205"/>
      <c r="EG44" s="205"/>
      <c r="EH44" s="205"/>
      <c r="EI44" s="205"/>
      <c r="EJ44" s="205"/>
      <c r="EK44" s="205"/>
      <c r="EL44" s="205"/>
      <c r="EM44" s="205"/>
      <c r="EN44" s="205"/>
      <c r="EO44" s="205"/>
      <c r="EP44" s="205"/>
      <c r="EQ44" s="205"/>
      <c r="ER44" s="205"/>
      <c r="ES44" s="205"/>
      <c r="ET44" s="205"/>
      <c r="EU44" s="205"/>
      <c r="EV44" s="205"/>
      <c r="EW44" s="205"/>
      <c r="EX44" s="205"/>
      <c r="EY44" s="205"/>
      <c r="EZ44" s="205"/>
      <c r="FA44" s="205"/>
      <c r="FB44" s="205"/>
      <c r="FC44" s="205"/>
      <c r="FD44" s="205"/>
      <c r="FE44" s="205"/>
      <c r="FF44" s="205"/>
      <c r="FG44" s="205"/>
      <c r="FH44" s="205"/>
      <c r="FI44" s="205"/>
      <c r="FJ44" s="205"/>
      <c r="FK44" s="205"/>
      <c r="FL44" s="205"/>
      <c r="FM44" s="205"/>
      <c r="FN44" s="205"/>
      <c r="FO44" s="205"/>
      <c r="FP44" s="205"/>
      <c r="FQ44" s="205"/>
      <c r="FR44" s="205"/>
      <c r="FS44" s="205"/>
      <c r="FT44" s="205"/>
      <c r="FU44" s="205"/>
      <c r="FV44" s="205"/>
      <c r="FW44" s="205"/>
      <c r="FX44" s="205"/>
      <c r="FY44" s="205"/>
      <c r="FZ44" s="205"/>
      <c r="GA44" s="205"/>
      <c r="GB44" s="205"/>
      <c r="GC44" s="205"/>
      <c r="GD44" s="205"/>
      <c r="GE44" s="205"/>
      <c r="GF44" s="205"/>
      <c r="GG44" s="205"/>
      <c r="GH44" s="205"/>
      <c r="GI44" s="205"/>
      <c r="GJ44" s="205"/>
      <c r="GK44" s="205"/>
      <c r="GL44" s="205"/>
      <c r="GM44" s="205"/>
      <c r="GN44" s="205"/>
      <c r="GO44" s="205"/>
      <c r="GP44" s="205"/>
      <c r="GQ44" s="205"/>
      <c r="GR44" s="205"/>
      <c r="GS44" s="205"/>
      <c r="GT44" s="205"/>
      <c r="GU44" s="205"/>
      <c r="GV44" s="205"/>
      <c r="GW44" s="205"/>
      <c r="GX44" s="205"/>
      <c r="GY44" s="205"/>
      <c r="GZ44" s="205"/>
      <c r="HA44" s="205"/>
      <c r="HB44" s="205"/>
      <c r="HC44" s="205"/>
      <c r="HD44" s="205"/>
      <c r="HE44" s="205"/>
      <c r="HF44" s="205"/>
      <c r="HG44" s="205"/>
      <c r="HH44" s="205"/>
      <c r="HI44" s="205"/>
      <c r="HJ44" s="205"/>
      <c r="HK44" s="205"/>
      <c r="HL44" s="205"/>
      <c r="HM44" s="205"/>
      <c r="HN44" s="205"/>
      <c r="HO44" s="205"/>
      <c r="HP44" s="205"/>
      <c r="HQ44" s="205"/>
      <c r="HR44" s="205"/>
      <c r="HS44" s="205"/>
      <c r="HT44" s="205"/>
      <c r="HU44" s="205"/>
      <c r="HV44" s="205"/>
      <c r="HW44" s="205"/>
      <c r="HX44" s="205"/>
      <c r="HY44" s="205"/>
      <c r="HZ44" s="205"/>
      <c r="IA44" s="205"/>
      <c r="IB44" s="205"/>
      <c r="IC44" s="205"/>
      <c r="ID44" s="205"/>
      <c r="IE44" s="205"/>
      <c r="IF44" s="205"/>
      <c r="IG44" s="205"/>
      <c r="IH44" s="205"/>
      <c r="II44" s="205"/>
      <c r="IJ44" s="205"/>
      <c r="IK44" s="205"/>
      <c r="IL44" s="205"/>
      <c r="IM44" s="205"/>
      <c r="IN44" s="205"/>
      <c r="IO44" s="205"/>
      <c r="IP44" s="205"/>
      <c r="IQ44" s="205"/>
    </row>
    <row r="45" spans="1:251" s="429" customFormat="1" ht="12.75" customHeight="1">
      <c r="A45" s="383" t="s">
        <v>132</v>
      </c>
      <c r="B45" s="384" t="str">
        <f>CONCATENATE("PC",A45)</f>
        <v>PC021</v>
      </c>
      <c r="C45" s="425" t="s">
        <v>506</v>
      </c>
      <c r="D45" s="426" t="s">
        <v>628</v>
      </c>
      <c r="E45" s="294">
        <v>1</v>
      </c>
      <c r="F45" s="427"/>
      <c r="G45" s="297">
        <f t="shared" si="0"/>
        <v>0</v>
      </c>
      <c r="H45" s="428"/>
    </row>
    <row r="46" spans="1:251" s="429" customFormat="1" ht="12.75" customHeight="1">
      <c r="A46" s="383" t="s">
        <v>133</v>
      </c>
      <c r="B46" s="384" t="str">
        <f t="shared" ref="B46:B51" si="3">CONCATENATE("PC",A46)</f>
        <v>PC022</v>
      </c>
      <c r="C46" s="425" t="s">
        <v>507</v>
      </c>
      <c r="D46" s="426" t="s">
        <v>628</v>
      </c>
      <c r="E46" s="294">
        <v>1</v>
      </c>
      <c r="F46" s="427"/>
      <c r="G46" s="297">
        <f t="shared" si="0"/>
        <v>0</v>
      </c>
      <c r="H46" s="428"/>
    </row>
    <row r="47" spans="1:251" s="429" customFormat="1" ht="12.75" customHeight="1">
      <c r="A47" s="383" t="s">
        <v>134</v>
      </c>
      <c r="B47" s="384" t="str">
        <f t="shared" si="3"/>
        <v>PC023</v>
      </c>
      <c r="C47" s="425" t="s">
        <v>508</v>
      </c>
      <c r="D47" s="426" t="s">
        <v>628</v>
      </c>
      <c r="E47" s="294">
        <v>1</v>
      </c>
      <c r="F47" s="427"/>
      <c r="G47" s="297">
        <f t="shared" si="0"/>
        <v>0</v>
      </c>
      <c r="H47" s="428"/>
    </row>
    <row r="48" spans="1:251" s="429" customFormat="1" ht="12.75" customHeight="1">
      <c r="A48" s="383" t="s">
        <v>135</v>
      </c>
      <c r="B48" s="384" t="str">
        <f t="shared" si="3"/>
        <v>PC024</v>
      </c>
      <c r="C48" s="425" t="s">
        <v>274</v>
      </c>
      <c r="D48" s="426" t="s">
        <v>628</v>
      </c>
      <c r="E48" s="294">
        <v>1</v>
      </c>
      <c r="F48" s="427"/>
      <c r="G48" s="297">
        <f t="shared" si="0"/>
        <v>0</v>
      </c>
      <c r="H48" s="428"/>
    </row>
    <row r="49" spans="1:251" s="429" customFormat="1" ht="12.75" customHeight="1">
      <c r="A49" s="383" t="s">
        <v>136</v>
      </c>
      <c r="B49" s="384" t="str">
        <f t="shared" si="3"/>
        <v>PC025</v>
      </c>
      <c r="C49" s="425" t="s">
        <v>509</v>
      </c>
      <c r="D49" s="426" t="s">
        <v>628</v>
      </c>
      <c r="E49" s="294">
        <v>1</v>
      </c>
      <c r="F49" s="427"/>
      <c r="G49" s="297">
        <f t="shared" si="0"/>
        <v>0</v>
      </c>
      <c r="H49" s="428"/>
    </row>
    <row r="50" spans="1:251" s="429" customFormat="1" ht="12.75" customHeight="1">
      <c r="A50" s="383"/>
      <c r="B50" s="384"/>
      <c r="C50" s="425"/>
      <c r="D50" s="426"/>
      <c r="E50" s="294"/>
      <c r="F50" s="427"/>
      <c r="G50" s="297"/>
      <c r="H50" s="428"/>
    </row>
    <row r="51" spans="1:251" s="429" customFormat="1" ht="45">
      <c r="A51" s="431" t="s">
        <v>137</v>
      </c>
      <c r="B51" s="432" t="str">
        <f t="shared" si="3"/>
        <v>PC026</v>
      </c>
      <c r="C51" s="425" t="s">
        <v>412</v>
      </c>
      <c r="D51" s="426" t="s">
        <v>628</v>
      </c>
      <c r="E51" s="294">
        <v>1</v>
      </c>
      <c r="F51" s="427"/>
      <c r="G51" s="297">
        <f>E51*F51</f>
        <v>0</v>
      </c>
      <c r="H51" s="428"/>
    </row>
    <row r="52" spans="1:251" s="208" customFormat="1" ht="12.75" customHeight="1">
      <c r="A52" s="285"/>
      <c r="B52" s="286"/>
      <c r="C52" s="409" t="s">
        <v>464</v>
      </c>
      <c r="D52" s="288"/>
      <c r="E52" s="387"/>
      <c r="F52" s="289"/>
      <c r="G52" s="290"/>
      <c r="H52" s="221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7"/>
      <c r="BN52" s="207"/>
      <c r="BO52" s="205"/>
      <c r="BP52" s="205"/>
      <c r="BQ52" s="205"/>
      <c r="BR52" s="205"/>
      <c r="BS52" s="205"/>
      <c r="BT52" s="205"/>
      <c r="BU52" s="205"/>
      <c r="BV52" s="205"/>
      <c r="BW52" s="205"/>
      <c r="BX52" s="205"/>
      <c r="BY52" s="205"/>
      <c r="BZ52" s="205"/>
      <c r="CA52" s="205"/>
      <c r="CB52" s="205"/>
      <c r="CC52" s="205"/>
      <c r="CD52" s="205"/>
      <c r="CE52" s="205"/>
      <c r="CF52" s="205"/>
      <c r="CG52" s="205"/>
      <c r="CH52" s="205"/>
      <c r="CI52" s="205"/>
      <c r="CJ52" s="205"/>
      <c r="CK52" s="205"/>
      <c r="CL52" s="205"/>
      <c r="CM52" s="205"/>
      <c r="CN52" s="205"/>
      <c r="CO52" s="205"/>
      <c r="CP52" s="205"/>
      <c r="CQ52" s="205"/>
      <c r="CR52" s="205"/>
      <c r="CS52" s="205"/>
      <c r="CT52" s="205"/>
      <c r="CU52" s="205"/>
      <c r="CV52" s="205"/>
      <c r="CW52" s="205"/>
      <c r="CX52" s="205"/>
      <c r="CY52" s="205"/>
      <c r="CZ52" s="205"/>
      <c r="DA52" s="205"/>
      <c r="DB52" s="205"/>
      <c r="DC52" s="205"/>
      <c r="DD52" s="205"/>
      <c r="DE52" s="205"/>
      <c r="DF52" s="205"/>
      <c r="DG52" s="205"/>
      <c r="DH52" s="205"/>
      <c r="DI52" s="205"/>
      <c r="DJ52" s="205"/>
      <c r="DK52" s="205"/>
      <c r="DL52" s="205"/>
      <c r="DM52" s="205"/>
      <c r="DN52" s="205"/>
      <c r="DO52" s="205"/>
      <c r="DP52" s="205"/>
      <c r="DQ52" s="205"/>
      <c r="DR52" s="205"/>
      <c r="DS52" s="205"/>
      <c r="DT52" s="205"/>
      <c r="DU52" s="205"/>
      <c r="DV52" s="205"/>
      <c r="DW52" s="205"/>
      <c r="DX52" s="205"/>
      <c r="DY52" s="205"/>
      <c r="DZ52" s="205"/>
      <c r="EA52" s="205"/>
      <c r="EB52" s="205"/>
      <c r="EC52" s="205"/>
      <c r="ED52" s="205"/>
      <c r="EE52" s="205"/>
      <c r="EF52" s="205"/>
      <c r="EG52" s="205"/>
      <c r="EH52" s="205"/>
      <c r="EI52" s="205"/>
      <c r="EJ52" s="205"/>
      <c r="EK52" s="205"/>
      <c r="EL52" s="205"/>
      <c r="EM52" s="205"/>
      <c r="EN52" s="205"/>
      <c r="EO52" s="205"/>
      <c r="EP52" s="205"/>
      <c r="EQ52" s="205"/>
      <c r="ER52" s="205"/>
      <c r="ES52" s="205"/>
      <c r="ET52" s="205"/>
      <c r="EU52" s="205"/>
      <c r="EV52" s="205"/>
      <c r="EW52" s="205"/>
      <c r="EX52" s="205"/>
      <c r="EY52" s="205"/>
      <c r="EZ52" s="205"/>
      <c r="FA52" s="205"/>
      <c r="FB52" s="205"/>
      <c r="FC52" s="205"/>
      <c r="FD52" s="205"/>
      <c r="FE52" s="205"/>
      <c r="FF52" s="205"/>
      <c r="FG52" s="205"/>
      <c r="FH52" s="205"/>
      <c r="FI52" s="205"/>
      <c r="FJ52" s="205"/>
      <c r="FK52" s="205"/>
      <c r="FL52" s="205"/>
      <c r="FM52" s="205"/>
      <c r="FN52" s="205"/>
      <c r="FO52" s="205"/>
      <c r="FP52" s="205"/>
      <c r="FQ52" s="205"/>
      <c r="FR52" s="205"/>
      <c r="FS52" s="205"/>
      <c r="FT52" s="205"/>
      <c r="FU52" s="205"/>
      <c r="FV52" s="205"/>
      <c r="FW52" s="205"/>
      <c r="FX52" s="205"/>
      <c r="FY52" s="205"/>
      <c r="FZ52" s="205"/>
      <c r="GA52" s="205"/>
      <c r="GB52" s="205"/>
      <c r="GC52" s="205"/>
      <c r="GD52" s="205"/>
      <c r="GE52" s="205"/>
      <c r="GF52" s="205"/>
      <c r="GG52" s="205"/>
      <c r="GH52" s="205"/>
      <c r="GI52" s="205"/>
      <c r="GJ52" s="205"/>
      <c r="GK52" s="205"/>
      <c r="GL52" s="205"/>
      <c r="GM52" s="205"/>
      <c r="GN52" s="205"/>
      <c r="GO52" s="205"/>
      <c r="GP52" s="205"/>
      <c r="GQ52" s="205"/>
      <c r="GR52" s="205"/>
      <c r="GS52" s="205"/>
      <c r="GT52" s="205"/>
      <c r="GU52" s="205"/>
      <c r="GV52" s="205"/>
      <c r="GW52" s="205"/>
      <c r="GX52" s="205"/>
      <c r="GY52" s="205"/>
      <c r="GZ52" s="205"/>
      <c r="HA52" s="205"/>
      <c r="HB52" s="205"/>
      <c r="HC52" s="205"/>
      <c r="HD52" s="205"/>
      <c r="HE52" s="205"/>
      <c r="HF52" s="205"/>
      <c r="HG52" s="205"/>
      <c r="HH52" s="205"/>
      <c r="HI52" s="205"/>
      <c r="HJ52" s="205"/>
      <c r="HK52" s="205"/>
      <c r="HL52" s="205"/>
      <c r="HM52" s="205"/>
      <c r="HN52" s="205"/>
      <c r="HO52" s="205"/>
      <c r="HP52" s="205"/>
      <c r="HQ52" s="205"/>
      <c r="HR52" s="205"/>
      <c r="HS52" s="205"/>
      <c r="HT52" s="205"/>
      <c r="HU52" s="205"/>
      <c r="HV52" s="205"/>
      <c r="HW52" s="205"/>
      <c r="HX52" s="205"/>
      <c r="HY52" s="205"/>
      <c r="HZ52" s="205"/>
      <c r="IA52" s="205"/>
      <c r="IB52" s="205"/>
      <c r="IC52" s="205"/>
      <c r="ID52" s="205"/>
      <c r="IE52" s="205"/>
      <c r="IF52" s="205"/>
      <c r="IG52" s="205"/>
      <c r="IH52" s="205"/>
      <c r="II52" s="205"/>
      <c r="IJ52" s="205"/>
      <c r="IK52" s="205"/>
      <c r="IL52" s="205"/>
      <c r="IM52" s="205"/>
      <c r="IN52" s="205"/>
      <c r="IO52" s="205"/>
      <c r="IP52" s="205"/>
      <c r="IQ52" s="205"/>
    </row>
    <row r="53" spans="1:251" s="440" customFormat="1">
      <c r="A53" s="431"/>
      <c r="B53" s="432"/>
      <c r="C53" s="507" t="s">
        <v>478</v>
      </c>
      <c r="D53" s="508"/>
      <c r="E53" s="509"/>
      <c r="F53" s="510"/>
      <c r="G53" s="438"/>
      <c r="H53" s="439"/>
    </row>
    <row r="54" spans="1:251" s="429" customFormat="1" ht="56.25">
      <c r="A54" s="431" t="s">
        <v>138</v>
      </c>
      <c r="B54" s="432" t="str">
        <f>CONCATENATE("PCM",A54)</f>
        <v>PCM027</v>
      </c>
      <c r="C54" s="444" t="s">
        <v>479</v>
      </c>
      <c r="D54" s="452" t="s">
        <v>628</v>
      </c>
      <c r="E54" s="453">
        <v>1</v>
      </c>
      <c r="F54" s="297"/>
      <c r="G54" s="297">
        <f>E54*F54</f>
        <v>0</v>
      </c>
      <c r="H54" s="428"/>
    </row>
    <row r="55" spans="1:251" s="429" customFormat="1" ht="56.25">
      <c r="A55" s="431" t="s">
        <v>139</v>
      </c>
      <c r="B55" s="432" t="str">
        <f t="shared" ref="B55:B61" si="4">CONCATENATE("PCM",A55)</f>
        <v>PCM028</v>
      </c>
      <c r="C55" s="425" t="s">
        <v>480</v>
      </c>
      <c r="D55" s="426" t="s">
        <v>628</v>
      </c>
      <c r="E55" s="294">
        <v>2</v>
      </c>
      <c r="F55" s="427"/>
      <c r="G55" s="297">
        <f>E55*F55</f>
        <v>0</v>
      </c>
      <c r="H55" s="428"/>
    </row>
    <row r="56" spans="1:251" s="429" customFormat="1">
      <c r="A56" s="431" t="s">
        <v>140</v>
      </c>
      <c r="B56" s="432" t="str">
        <f t="shared" si="4"/>
        <v>PCM029</v>
      </c>
      <c r="C56" s="425" t="s">
        <v>481</v>
      </c>
      <c r="D56" s="426" t="s">
        <v>628</v>
      </c>
      <c r="E56" s="294">
        <v>1</v>
      </c>
      <c r="F56" s="427"/>
      <c r="G56" s="297">
        <f>E56*F56</f>
        <v>0</v>
      </c>
      <c r="H56" s="428"/>
    </row>
    <row r="57" spans="1:251" s="429" customFormat="1" ht="22.5">
      <c r="A57" s="431" t="s">
        <v>141</v>
      </c>
      <c r="B57" s="432" t="str">
        <f t="shared" si="4"/>
        <v>PCM030</v>
      </c>
      <c r="C57" s="425" t="s">
        <v>482</v>
      </c>
      <c r="D57" s="426" t="s">
        <v>628</v>
      </c>
      <c r="E57" s="294">
        <v>0</v>
      </c>
      <c r="F57" s="427"/>
      <c r="G57" s="297">
        <f>E57*F57</f>
        <v>0</v>
      </c>
      <c r="H57" s="428"/>
    </row>
    <row r="58" spans="1:251" s="429" customFormat="1">
      <c r="A58" s="431" t="s">
        <v>142</v>
      </c>
      <c r="B58" s="432" t="str">
        <f t="shared" si="4"/>
        <v>PCM031</v>
      </c>
      <c r="C58" s="425" t="s">
        <v>483</v>
      </c>
      <c r="D58" s="426" t="s">
        <v>484</v>
      </c>
      <c r="E58" s="294">
        <v>1</v>
      </c>
      <c r="F58" s="427"/>
      <c r="G58" s="297">
        <f>E58*F58</f>
        <v>0</v>
      </c>
      <c r="H58" s="428"/>
    </row>
    <row r="59" spans="1:251" s="429" customFormat="1">
      <c r="A59" s="431"/>
      <c r="B59" s="432"/>
      <c r="C59" s="433"/>
      <c r="D59" s="426"/>
      <c r="E59" s="294"/>
      <c r="F59" s="427"/>
      <c r="G59" s="297"/>
      <c r="H59" s="428"/>
    </row>
    <row r="60" spans="1:251" s="440" customFormat="1">
      <c r="A60" s="431"/>
      <c r="B60" s="432"/>
      <c r="C60" s="441" t="s">
        <v>485</v>
      </c>
      <c r="D60" s="435"/>
      <c r="E60" s="436"/>
      <c r="F60" s="437"/>
      <c r="G60" s="438"/>
      <c r="H60" s="439"/>
    </row>
    <row r="61" spans="1:251" s="429" customFormat="1" ht="22.5">
      <c r="A61" s="431" t="s">
        <v>143</v>
      </c>
      <c r="B61" s="432" t="str">
        <f t="shared" si="4"/>
        <v>PCM032</v>
      </c>
      <c r="C61" s="425" t="s">
        <v>487</v>
      </c>
      <c r="D61" s="426" t="s">
        <v>628</v>
      </c>
      <c r="E61" s="294">
        <v>4</v>
      </c>
      <c r="F61" s="427"/>
      <c r="G61" s="297">
        <f>E61*F61</f>
        <v>0</v>
      </c>
      <c r="H61" s="428"/>
    </row>
    <row r="62" spans="1:251" s="429" customFormat="1">
      <c r="A62" s="431" t="s">
        <v>144</v>
      </c>
      <c r="B62" s="432" t="str">
        <f>CONCATENATE("PCM",A62)</f>
        <v>PCM033</v>
      </c>
      <c r="C62" s="425" t="s">
        <v>488</v>
      </c>
      <c r="D62" s="426" t="s">
        <v>628</v>
      </c>
      <c r="E62" s="294">
        <v>4</v>
      </c>
      <c r="F62" s="427"/>
      <c r="G62" s="297">
        <f>E62*F62</f>
        <v>0</v>
      </c>
      <c r="H62" s="428"/>
    </row>
    <row r="63" spans="1:251" s="429" customFormat="1">
      <c r="A63" s="431"/>
      <c r="B63" s="432"/>
      <c r="C63" s="433"/>
      <c r="D63" s="426"/>
      <c r="E63" s="294"/>
      <c r="F63" s="427"/>
      <c r="G63" s="297"/>
      <c r="H63" s="428"/>
    </row>
    <row r="64" spans="1:251" s="440" customFormat="1">
      <c r="A64" s="431"/>
      <c r="B64" s="432"/>
      <c r="C64" s="441" t="s">
        <v>486</v>
      </c>
      <c r="D64" s="435"/>
      <c r="E64" s="436"/>
      <c r="F64" s="437"/>
      <c r="G64" s="438"/>
      <c r="H64" s="439"/>
    </row>
    <row r="65" spans="1:8" s="429" customFormat="1">
      <c r="A65" s="431" t="s">
        <v>145</v>
      </c>
      <c r="B65" s="432" t="str">
        <f>CONCATENATE("PCM",A65)</f>
        <v>PCM034</v>
      </c>
      <c r="C65" s="425" t="s">
        <v>489</v>
      </c>
      <c r="D65" s="426" t="s">
        <v>628</v>
      </c>
      <c r="E65" s="294">
        <v>2</v>
      </c>
      <c r="F65" s="427"/>
      <c r="G65" s="297">
        <f>E65*F65</f>
        <v>0</v>
      </c>
      <c r="H65" s="428"/>
    </row>
    <row r="66" spans="1:8" s="429" customFormat="1" ht="22.5">
      <c r="A66" s="431" t="s">
        <v>146</v>
      </c>
      <c r="B66" s="432" t="str">
        <f>CONCATENATE("PCM",A66)</f>
        <v>PCM035</v>
      </c>
      <c r="C66" s="425" t="s">
        <v>490</v>
      </c>
      <c r="D66" s="426" t="s">
        <v>628</v>
      </c>
      <c r="E66" s="294">
        <v>2</v>
      </c>
      <c r="F66" s="427"/>
      <c r="G66" s="297">
        <f>E66*F66</f>
        <v>0</v>
      </c>
      <c r="H66" s="428"/>
    </row>
    <row r="67" spans="1:8" s="429" customFormat="1">
      <c r="A67" s="431"/>
      <c r="B67" s="432"/>
      <c r="C67" s="433"/>
      <c r="D67" s="426"/>
      <c r="E67" s="294"/>
      <c r="F67" s="427"/>
      <c r="G67" s="297"/>
      <c r="H67" s="428"/>
    </row>
    <row r="68" spans="1:8" s="440" customFormat="1">
      <c r="A68" s="431"/>
      <c r="B68" s="432"/>
      <c r="C68" s="441" t="s">
        <v>491</v>
      </c>
      <c r="D68" s="435"/>
      <c r="E68" s="436"/>
      <c r="F68" s="437"/>
      <c r="G68" s="438"/>
      <c r="H68" s="439"/>
    </row>
    <row r="69" spans="1:8" s="429" customFormat="1">
      <c r="A69" s="431" t="s">
        <v>147</v>
      </c>
      <c r="B69" s="432" t="str">
        <f>CONCATENATE("PCM",A69)</f>
        <v>PCM036</v>
      </c>
      <c r="C69" s="425" t="s">
        <v>492</v>
      </c>
      <c r="D69" s="426" t="s">
        <v>628</v>
      </c>
      <c r="E69" s="294">
        <v>486</v>
      </c>
      <c r="F69" s="427"/>
      <c r="G69" s="297">
        <f>E69*F69</f>
        <v>0</v>
      </c>
      <c r="H69" s="428"/>
    </row>
    <row r="70" spans="1:8" s="429" customFormat="1">
      <c r="A70" s="431"/>
      <c r="B70" s="432"/>
      <c r="C70" s="433"/>
      <c r="D70" s="426"/>
      <c r="E70" s="294"/>
      <c r="F70" s="427"/>
      <c r="G70" s="297"/>
      <c r="H70" s="428"/>
    </row>
    <row r="71" spans="1:8" s="440" customFormat="1">
      <c r="A71" s="431"/>
      <c r="B71" s="432"/>
      <c r="C71" s="441" t="s">
        <v>493</v>
      </c>
      <c r="D71" s="435"/>
      <c r="E71" s="436"/>
      <c r="F71" s="437"/>
      <c r="G71" s="438"/>
      <c r="H71" s="439"/>
    </row>
    <row r="72" spans="1:8" s="429" customFormat="1">
      <c r="A72" s="431" t="s">
        <v>148</v>
      </c>
      <c r="B72" s="432" t="str">
        <f>CONCATENATE("PCM",A72)</f>
        <v>PCM037</v>
      </c>
      <c r="C72" s="425" t="s">
        <v>494</v>
      </c>
      <c r="D72" s="426" t="s">
        <v>628</v>
      </c>
      <c r="E72" s="294">
        <v>1</v>
      </c>
      <c r="F72" s="427"/>
      <c r="G72" s="297">
        <f t="shared" ref="G72:G78" si="5">E72*F72</f>
        <v>0</v>
      </c>
      <c r="H72" s="428"/>
    </row>
    <row r="73" spans="1:8" s="429" customFormat="1">
      <c r="A73" s="431" t="s">
        <v>149</v>
      </c>
      <c r="B73" s="432" t="str">
        <f t="shared" ref="B73:B78" si="6">CONCATENATE("PCM",A73)</f>
        <v>PCM038</v>
      </c>
      <c r="C73" s="425" t="s">
        <v>495</v>
      </c>
      <c r="D73" s="426" t="s">
        <v>628</v>
      </c>
      <c r="E73" s="294">
        <v>1</v>
      </c>
      <c r="F73" s="427"/>
      <c r="G73" s="297">
        <f t="shared" si="5"/>
        <v>0</v>
      </c>
      <c r="H73" s="428"/>
    </row>
    <row r="74" spans="1:8" s="429" customFormat="1">
      <c r="A74" s="431" t="s">
        <v>150</v>
      </c>
      <c r="B74" s="432" t="str">
        <f t="shared" si="6"/>
        <v>PCM039</v>
      </c>
      <c r="C74" s="425" t="s">
        <v>496</v>
      </c>
      <c r="D74" s="426" t="s">
        <v>628</v>
      </c>
      <c r="E74" s="294">
        <v>1</v>
      </c>
      <c r="F74" s="427"/>
      <c r="G74" s="297">
        <f t="shared" si="5"/>
        <v>0</v>
      </c>
      <c r="H74" s="428"/>
    </row>
    <row r="75" spans="1:8" s="429" customFormat="1" ht="22.5">
      <c r="A75" s="431" t="s">
        <v>151</v>
      </c>
      <c r="B75" s="432" t="str">
        <f t="shared" si="6"/>
        <v>PCM040</v>
      </c>
      <c r="C75" s="425" t="s">
        <v>497</v>
      </c>
      <c r="D75" s="426" t="s">
        <v>628</v>
      </c>
      <c r="E75" s="294">
        <v>1</v>
      </c>
      <c r="F75" s="427"/>
      <c r="G75" s="297">
        <f t="shared" si="5"/>
        <v>0</v>
      </c>
      <c r="H75" s="428"/>
    </row>
    <row r="76" spans="1:8" s="429" customFormat="1">
      <c r="A76" s="431" t="s">
        <v>152</v>
      </c>
      <c r="B76" s="432" t="str">
        <f t="shared" si="6"/>
        <v>PCM041</v>
      </c>
      <c r="C76" s="425" t="s">
        <v>498</v>
      </c>
      <c r="D76" s="426" t="s">
        <v>628</v>
      </c>
      <c r="E76" s="294">
        <v>1</v>
      </c>
      <c r="F76" s="427"/>
      <c r="G76" s="297">
        <f t="shared" si="5"/>
        <v>0</v>
      </c>
      <c r="H76" s="428"/>
    </row>
    <row r="77" spans="1:8" s="429" customFormat="1">
      <c r="A77" s="431" t="s">
        <v>153</v>
      </c>
      <c r="B77" s="432" t="str">
        <f t="shared" si="6"/>
        <v>PCM042</v>
      </c>
      <c r="C77" s="425" t="s">
        <v>499</v>
      </c>
      <c r="D77" s="426" t="s">
        <v>628</v>
      </c>
      <c r="E77" s="294">
        <v>1</v>
      </c>
      <c r="F77" s="427"/>
      <c r="G77" s="297">
        <f t="shared" si="5"/>
        <v>0</v>
      </c>
      <c r="H77" s="428"/>
    </row>
    <row r="78" spans="1:8" s="429" customFormat="1">
      <c r="A78" s="431" t="s">
        <v>154</v>
      </c>
      <c r="B78" s="432" t="str">
        <f t="shared" si="6"/>
        <v>PCM043</v>
      </c>
      <c r="C78" s="425" t="s">
        <v>500</v>
      </c>
      <c r="D78" s="426" t="s">
        <v>628</v>
      </c>
      <c r="E78" s="294">
        <v>0</v>
      </c>
      <c r="F78" s="427"/>
      <c r="G78" s="297">
        <f t="shared" si="5"/>
        <v>0</v>
      </c>
      <c r="H78" s="428"/>
    </row>
    <row r="79" spans="1:8" s="429" customFormat="1">
      <c r="A79" s="431"/>
      <c r="B79" s="432"/>
      <c r="C79" s="524"/>
      <c r="D79" s="452"/>
      <c r="E79" s="453"/>
      <c r="F79" s="297"/>
      <c r="G79" s="297"/>
      <c r="H79" s="428"/>
    </row>
    <row r="80" spans="1:8" s="440" customFormat="1">
      <c r="A80" s="431"/>
      <c r="B80" s="432"/>
      <c r="C80" s="525" t="s">
        <v>501</v>
      </c>
      <c r="D80" s="505"/>
      <c r="E80" s="506"/>
      <c r="F80" s="438"/>
      <c r="G80" s="438"/>
      <c r="H80" s="439"/>
    </row>
    <row r="81" spans="1:251" s="429" customFormat="1">
      <c r="A81" s="431" t="s">
        <v>155</v>
      </c>
      <c r="B81" s="432" t="str">
        <f>CONCATENATE("PCM",A81)</f>
        <v>PCM044</v>
      </c>
      <c r="C81" s="444" t="s">
        <v>502</v>
      </c>
      <c r="D81" s="452" t="s">
        <v>628</v>
      </c>
      <c r="E81" s="453">
        <v>1</v>
      </c>
      <c r="F81" s="297"/>
      <c r="G81" s="297">
        <f>E81*F81</f>
        <v>0</v>
      </c>
      <c r="H81" s="428"/>
    </row>
    <row r="82" spans="1:251" s="429" customFormat="1">
      <c r="A82" s="431" t="s">
        <v>156</v>
      </c>
      <c r="B82" s="432" t="str">
        <f>CONCATENATE("PCM",A82)</f>
        <v>PCM045</v>
      </c>
      <c r="C82" s="425" t="s">
        <v>510</v>
      </c>
      <c r="D82" s="426" t="s">
        <v>628</v>
      </c>
      <c r="E82" s="294">
        <v>2</v>
      </c>
      <c r="F82" s="427"/>
      <c r="G82" s="297">
        <f>E82*F82</f>
        <v>0</v>
      </c>
      <c r="H82" s="428"/>
    </row>
    <row r="83" spans="1:251" s="429" customFormat="1">
      <c r="A83" s="431"/>
      <c r="B83" s="432"/>
      <c r="C83" s="444"/>
      <c r="D83" s="452"/>
      <c r="E83" s="453"/>
      <c r="F83" s="297"/>
      <c r="G83" s="297"/>
      <c r="H83" s="428"/>
    </row>
    <row r="84" spans="1:251" s="429" customFormat="1" ht="45">
      <c r="A84" s="431" t="s">
        <v>157</v>
      </c>
      <c r="B84" s="432" t="str">
        <f>CONCATENATE("PCM",A84)</f>
        <v>PCM046</v>
      </c>
      <c r="C84" s="511" t="s">
        <v>412</v>
      </c>
      <c r="D84" s="512" t="s">
        <v>628</v>
      </c>
      <c r="E84" s="513">
        <v>1</v>
      </c>
      <c r="F84" s="514"/>
      <c r="G84" s="297">
        <f>E84*F84</f>
        <v>0</v>
      </c>
      <c r="H84" s="428"/>
    </row>
    <row r="85" spans="1:251" s="208" customFormat="1" ht="12.75" customHeight="1">
      <c r="A85" s="285"/>
      <c r="B85" s="286"/>
      <c r="C85" s="287" t="s">
        <v>213</v>
      </c>
      <c r="D85" s="288"/>
      <c r="E85" s="387"/>
      <c r="F85" s="289"/>
      <c r="G85" s="290"/>
      <c r="H85" s="221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  <c r="BI85" s="205"/>
      <c r="BJ85" s="205"/>
      <c r="BK85" s="205"/>
      <c r="BL85" s="205"/>
      <c r="BM85" s="207"/>
      <c r="BN85" s="207"/>
      <c r="BO85" s="205"/>
      <c r="BP85" s="205"/>
      <c r="BQ85" s="205"/>
      <c r="BR85" s="205"/>
      <c r="BS85" s="205"/>
      <c r="BT85" s="205"/>
      <c r="BU85" s="205"/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  <c r="EO85" s="205"/>
      <c r="EP85" s="205"/>
      <c r="EQ85" s="205"/>
      <c r="ER85" s="205"/>
      <c r="ES85" s="205"/>
      <c r="ET85" s="205"/>
      <c r="EU85" s="205"/>
      <c r="EV85" s="205"/>
      <c r="EW85" s="205"/>
      <c r="EX85" s="205"/>
      <c r="EY85" s="205"/>
      <c r="EZ85" s="205"/>
      <c r="FA85" s="205"/>
      <c r="FB85" s="205"/>
      <c r="FC85" s="205"/>
      <c r="FD85" s="205"/>
      <c r="FE85" s="205"/>
      <c r="FF85" s="205"/>
      <c r="FG85" s="205"/>
      <c r="FH85" s="205"/>
      <c r="FI85" s="205"/>
      <c r="FJ85" s="205"/>
      <c r="FK85" s="205"/>
      <c r="FL85" s="205"/>
      <c r="FM85" s="205"/>
      <c r="FN85" s="205"/>
      <c r="FO85" s="205"/>
      <c r="FP85" s="205"/>
      <c r="FQ85" s="205"/>
      <c r="FR85" s="205"/>
      <c r="FS85" s="205"/>
      <c r="FT85" s="205"/>
      <c r="FU85" s="205"/>
      <c r="FV85" s="205"/>
      <c r="FW85" s="205"/>
      <c r="FX85" s="205"/>
      <c r="FY85" s="205"/>
      <c r="FZ85" s="205"/>
      <c r="GA85" s="205"/>
      <c r="GB85" s="205"/>
      <c r="GC85" s="205"/>
      <c r="GD85" s="205"/>
      <c r="GE85" s="205"/>
      <c r="GF85" s="205"/>
      <c r="GG85" s="205"/>
      <c r="GH85" s="205"/>
      <c r="GI85" s="205"/>
      <c r="GJ85" s="205"/>
      <c r="GK85" s="205"/>
      <c r="GL85" s="205"/>
      <c r="GM85" s="205"/>
      <c r="GN85" s="205"/>
      <c r="GO85" s="205"/>
      <c r="GP85" s="205"/>
      <c r="GQ85" s="205"/>
      <c r="GR85" s="205"/>
      <c r="GS85" s="205"/>
      <c r="GT85" s="205"/>
      <c r="GU85" s="205"/>
      <c r="GV85" s="205"/>
      <c r="GW85" s="205"/>
      <c r="GX85" s="205"/>
      <c r="GY85" s="205"/>
      <c r="GZ85" s="205"/>
      <c r="HA85" s="205"/>
      <c r="HB85" s="205"/>
      <c r="HC85" s="205"/>
      <c r="HD85" s="205"/>
      <c r="HE85" s="205"/>
      <c r="HF85" s="205"/>
      <c r="HG85" s="205"/>
      <c r="HH85" s="205"/>
      <c r="HI85" s="205"/>
      <c r="HJ85" s="205"/>
      <c r="HK85" s="205"/>
      <c r="HL85" s="205"/>
      <c r="HM85" s="205"/>
      <c r="HN85" s="205"/>
      <c r="HO85" s="205"/>
      <c r="HP85" s="205"/>
      <c r="HQ85" s="205"/>
      <c r="HR85" s="205"/>
      <c r="HS85" s="205"/>
      <c r="HT85" s="205"/>
      <c r="HU85" s="205"/>
      <c r="HV85" s="205"/>
      <c r="HW85" s="205"/>
      <c r="HX85" s="205"/>
      <c r="HY85" s="205"/>
      <c r="HZ85" s="205"/>
      <c r="IA85" s="205"/>
      <c r="IB85" s="205"/>
      <c r="IC85" s="205"/>
      <c r="ID85" s="205"/>
      <c r="IE85" s="205"/>
      <c r="IF85" s="205"/>
      <c r="IG85" s="205"/>
      <c r="IH85" s="205"/>
      <c r="II85" s="205"/>
      <c r="IJ85" s="205"/>
      <c r="IK85" s="205"/>
      <c r="IL85" s="205"/>
      <c r="IM85" s="205"/>
      <c r="IN85" s="205"/>
      <c r="IO85" s="205"/>
      <c r="IP85" s="205"/>
      <c r="IQ85" s="205"/>
    </row>
    <row r="86" spans="1:251" s="296" customFormat="1" ht="45">
      <c r="A86" s="442" t="s">
        <v>158</v>
      </c>
      <c r="B86" s="443" t="str">
        <f>CONCATENATE("PC",A86)</f>
        <v>PC047</v>
      </c>
      <c r="C86" s="444" t="s">
        <v>237</v>
      </c>
      <c r="D86" s="445" t="s">
        <v>73</v>
      </c>
      <c r="E86" s="446">
        <v>500</v>
      </c>
      <c r="F86" s="447"/>
      <c r="G86" s="448">
        <f t="shared" ref="G86:G94" si="7">E86*F86</f>
        <v>0</v>
      </c>
      <c r="H86" s="295"/>
    </row>
    <row r="87" spans="1:251" s="296" customFormat="1" ht="12.75" customHeight="1">
      <c r="A87" s="442" t="s">
        <v>159</v>
      </c>
      <c r="B87" s="443" t="str">
        <f t="shared" ref="B87:B96" si="8">CONCATENATE("PC",A87)</f>
        <v>PC048</v>
      </c>
      <c r="C87" s="425" t="s">
        <v>216</v>
      </c>
      <c r="D87" s="426" t="s">
        <v>628</v>
      </c>
      <c r="E87" s="453">
        <v>12</v>
      </c>
      <c r="F87" s="427"/>
      <c r="G87" s="451">
        <f t="shared" si="7"/>
        <v>0</v>
      </c>
      <c r="H87" s="295"/>
    </row>
    <row r="88" spans="1:251" s="296" customFormat="1" ht="12.75" customHeight="1">
      <c r="A88" s="442" t="s">
        <v>160</v>
      </c>
      <c r="B88" s="443" t="str">
        <f t="shared" si="8"/>
        <v>PC049</v>
      </c>
      <c r="C88" s="425" t="s">
        <v>217</v>
      </c>
      <c r="D88" s="426" t="s">
        <v>628</v>
      </c>
      <c r="E88" s="294">
        <v>6</v>
      </c>
      <c r="F88" s="427"/>
      <c r="G88" s="451">
        <f t="shared" si="7"/>
        <v>0</v>
      </c>
    </row>
    <row r="89" spans="1:251" s="296" customFormat="1" ht="12.75" customHeight="1">
      <c r="A89" s="442" t="s">
        <v>161</v>
      </c>
      <c r="B89" s="443" t="str">
        <f t="shared" si="8"/>
        <v>PC050</v>
      </c>
      <c r="C89" s="425" t="s">
        <v>575</v>
      </c>
      <c r="D89" s="426" t="s">
        <v>73</v>
      </c>
      <c r="E89" s="294">
        <v>5</v>
      </c>
      <c r="F89" s="427"/>
      <c r="G89" s="451">
        <f>E89*F89</f>
        <v>0</v>
      </c>
    </row>
    <row r="90" spans="1:251" s="296" customFormat="1" ht="12.75" customHeight="1">
      <c r="A90" s="442" t="s">
        <v>162</v>
      </c>
      <c r="B90" s="443" t="str">
        <f t="shared" si="8"/>
        <v>PC051</v>
      </c>
      <c r="C90" s="425" t="s">
        <v>576</v>
      </c>
      <c r="D90" s="426" t="s">
        <v>628</v>
      </c>
      <c r="E90" s="294">
        <v>4</v>
      </c>
      <c r="F90" s="427"/>
      <c r="G90" s="451">
        <f>E90*F90</f>
        <v>0</v>
      </c>
    </row>
    <row r="91" spans="1:251" s="296" customFormat="1" ht="12.75" customHeight="1">
      <c r="A91" s="442" t="s">
        <v>163</v>
      </c>
      <c r="B91" s="443" t="str">
        <f t="shared" si="8"/>
        <v>PC052</v>
      </c>
      <c r="C91" s="425" t="s">
        <v>201</v>
      </c>
      <c r="D91" s="426" t="s">
        <v>628</v>
      </c>
      <c r="E91" s="294">
        <v>50</v>
      </c>
      <c r="F91" s="297"/>
      <c r="G91" s="448">
        <f t="shared" si="7"/>
        <v>0</v>
      </c>
      <c r="H91" s="295"/>
    </row>
    <row r="92" spans="1:251" s="296" customFormat="1" ht="12.75" customHeight="1">
      <c r="A92" s="442" t="s">
        <v>164</v>
      </c>
      <c r="B92" s="443" t="str">
        <f t="shared" si="8"/>
        <v>PC053</v>
      </c>
      <c r="C92" s="425" t="s">
        <v>227</v>
      </c>
      <c r="D92" s="426" t="s">
        <v>628</v>
      </c>
      <c r="E92" s="294">
        <v>6</v>
      </c>
      <c r="F92" s="297"/>
      <c r="G92" s="448">
        <f t="shared" si="7"/>
        <v>0</v>
      </c>
      <c r="H92" s="295"/>
    </row>
    <row r="93" spans="1:251" s="296" customFormat="1" ht="12.75" customHeight="1">
      <c r="A93" s="442" t="s">
        <v>165</v>
      </c>
      <c r="B93" s="443" t="str">
        <f t="shared" si="8"/>
        <v>PC054</v>
      </c>
      <c r="C93" s="425" t="s">
        <v>228</v>
      </c>
      <c r="D93" s="426" t="s">
        <v>73</v>
      </c>
      <c r="E93" s="294">
        <v>50</v>
      </c>
      <c r="F93" s="297"/>
      <c r="G93" s="448">
        <f t="shared" si="7"/>
        <v>0</v>
      </c>
      <c r="H93" s="295"/>
    </row>
    <row r="94" spans="1:251" s="296" customFormat="1" ht="12.75" customHeight="1">
      <c r="A94" s="442" t="s">
        <v>166</v>
      </c>
      <c r="B94" s="443" t="str">
        <f t="shared" si="8"/>
        <v>PC055</v>
      </c>
      <c r="C94" s="425" t="s">
        <v>230</v>
      </c>
      <c r="D94" s="426" t="s">
        <v>628</v>
      </c>
      <c r="E94" s="294">
        <v>100</v>
      </c>
      <c r="F94" s="297"/>
      <c r="G94" s="448">
        <f t="shared" si="7"/>
        <v>0</v>
      </c>
      <c r="H94" s="295"/>
    </row>
    <row r="95" spans="1:251" s="429" customFormat="1" ht="22.5">
      <c r="A95" s="442" t="s">
        <v>167</v>
      </c>
      <c r="B95" s="443" t="str">
        <f t="shared" si="8"/>
        <v>PC056</v>
      </c>
      <c r="C95" s="425" t="s">
        <v>413</v>
      </c>
      <c r="D95" s="426" t="s">
        <v>628</v>
      </c>
      <c r="E95" s="294">
        <v>1</v>
      </c>
      <c r="F95" s="427"/>
      <c r="G95" s="297">
        <f>E95*F95</f>
        <v>0</v>
      </c>
      <c r="H95" s="428"/>
    </row>
    <row r="96" spans="1:251" s="429" customFormat="1" ht="12.75" customHeight="1">
      <c r="A96" s="442" t="s">
        <v>168</v>
      </c>
      <c r="B96" s="443" t="str">
        <f t="shared" si="8"/>
        <v>PC057</v>
      </c>
      <c r="C96" s="425" t="s">
        <v>389</v>
      </c>
      <c r="D96" s="426" t="s">
        <v>628</v>
      </c>
      <c r="E96" s="294">
        <v>1</v>
      </c>
      <c r="F96" s="427"/>
      <c r="G96" s="297">
        <f>E96*F96</f>
        <v>0</v>
      </c>
      <c r="H96" s="428"/>
    </row>
    <row r="97" spans="1:251" s="208" customFormat="1" ht="12.75" customHeight="1">
      <c r="A97" s="285"/>
      <c r="B97" s="286"/>
      <c r="C97" s="287" t="s">
        <v>214</v>
      </c>
      <c r="D97" s="288"/>
      <c r="E97" s="387"/>
      <c r="F97" s="289"/>
      <c r="G97" s="290"/>
      <c r="H97" s="221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  <c r="BI97" s="205"/>
      <c r="BJ97" s="205"/>
      <c r="BK97" s="205"/>
      <c r="BL97" s="205"/>
      <c r="BM97" s="207"/>
      <c r="BN97" s="207"/>
      <c r="BO97" s="205"/>
      <c r="BP97" s="205"/>
      <c r="BQ97" s="205"/>
      <c r="BR97" s="205"/>
      <c r="BS97" s="205"/>
      <c r="BT97" s="205"/>
      <c r="BU97" s="205"/>
      <c r="BV97" s="205"/>
      <c r="BW97" s="205"/>
      <c r="BX97" s="205"/>
      <c r="BY97" s="205"/>
      <c r="BZ97" s="205"/>
      <c r="CA97" s="205"/>
      <c r="CB97" s="205"/>
      <c r="CC97" s="205"/>
      <c r="CD97" s="205"/>
      <c r="CE97" s="205"/>
      <c r="CF97" s="205"/>
      <c r="CG97" s="205"/>
      <c r="CH97" s="205"/>
      <c r="CI97" s="205"/>
      <c r="CJ97" s="205"/>
      <c r="CK97" s="205"/>
      <c r="CL97" s="205"/>
      <c r="CM97" s="205"/>
      <c r="CN97" s="205"/>
      <c r="CO97" s="205"/>
      <c r="CP97" s="205"/>
      <c r="CQ97" s="205"/>
      <c r="CR97" s="205"/>
      <c r="CS97" s="205"/>
      <c r="CT97" s="205"/>
      <c r="CU97" s="205"/>
      <c r="CV97" s="205"/>
      <c r="CW97" s="205"/>
      <c r="CX97" s="205"/>
      <c r="CY97" s="205"/>
      <c r="CZ97" s="205"/>
      <c r="DA97" s="205"/>
      <c r="DB97" s="205"/>
      <c r="DC97" s="205"/>
      <c r="DD97" s="205"/>
      <c r="DE97" s="205"/>
      <c r="DF97" s="205"/>
      <c r="DG97" s="205"/>
      <c r="DH97" s="205"/>
      <c r="DI97" s="205"/>
      <c r="DJ97" s="205"/>
      <c r="DK97" s="205"/>
      <c r="DL97" s="205"/>
      <c r="DM97" s="205"/>
      <c r="DN97" s="205"/>
      <c r="DO97" s="205"/>
      <c r="DP97" s="205"/>
      <c r="DQ97" s="205"/>
      <c r="DR97" s="205"/>
      <c r="DS97" s="205"/>
      <c r="DT97" s="205"/>
      <c r="DU97" s="205"/>
      <c r="DV97" s="205"/>
      <c r="DW97" s="205"/>
      <c r="DX97" s="205"/>
      <c r="DY97" s="205"/>
      <c r="DZ97" s="205"/>
      <c r="EA97" s="205"/>
      <c r="EB97" s="205"/>
      <c r="EC97" s="205"/>
      <c r="ED97" s="205"/>
      <c r="EE97" s="205"/>
      <c r="EF97" s="205"/>
      <c r="EG97" s="205"/>
      <c r="EH97" s="205"/>
      <c r="EI97" s="205"/>
      <c r="EJ97" s="205"/>
      <c r="EK97" s="205"/>
      <c r="EL97" s="205"/>
      <c r="EM97" s="205"/>
      <c r="EN97" s="205"/>
      <c r="EO97" s="205"/>
      <c r="EP97" s="205"/>
      <c r="EQ97" s="205"/>
      <c r="ER97" s="205"/>
      <c r="ES97" s="205"/>
      <c r="ET97" s="205"/>
      <c r="EU97" s="205"/>
      <c r="EV97" s="205"/>
      <c r="EW97" s="205"/>
      <c r="EX97" s="205"/>
      <c r="EY97" s="205"/>
      <c r="EZ97" s="205"/>
      <c r="FA97" s="205"/>
      <c r="FB97" s="205"/>
      <c r="FC97" s="205"/>
      <c r="FD97" s="205"/>
      <c r="FE97" s="205"/>
      <c r="FF97" s="205"/>
      <c r="FG97" s="205"/>
      <c r="FH97" s="205"/>
      <c r="FI97" s="205"/>
      <c r="FJ97" s="205"/>
      <c r="FK97" s="205"/>
      <c r="FL97" s="205"/>
      <c r="FM97" s="205"/>
      <c r="FN97" s="205"/>
      <c r="FO97" s="205"/>
      <c r="FP97" s="205"/>
      <c r="FQ97" s="205"/>
      <c r="FR97" s="205"/>
      <c r="FS97" s="205"/>
      <c r="FT97" s="205"/>
      <c r="FU97" s="205"/>
      <c r="FV97" s="205"/>
      <c r="FW97" s="205"/>
      <c r="FX97" s="205"/>
      <c r="FY97" s="205"/>
      <c r="FZ97" s="205"/>
      <c r="GA97" s="205"/>
      <c r="GB97" s="205"/>
      <c r="GC97" s="205"/>
      <c r="GD97" s="205"/>
      <c r="GE97" s="205"/>
      <c r="GF97" s="205"/>
      <c r="GG97" s="205"/>
      <c r="GH97" s="205"/>
      <c r="GI97" s="205"/>
      <c r="GJ97" s="205"/>
      <c r="GK97" s="205"/>
      <c r="GL97" s="205"/>
      <c r="GM97" s="205"/>
      <c r="GN97" s="205"/>
      <c r="GO97" s="205"/>
      <c r="GP97" s="205"/>
      <c r="GQ97" s="205"/>
      <c r="GR97" s="205"/>
      <c r="GS97" s="205"/>
      <c r="GT97" s="205"/>
      <c r="GU97" s="205"/>
      <c r="GV97" s="205"/>
      <c r="GW97" s="205"/>
      <c r="GX97" s="205"/>
      <c r="GY97" s="205"/>
      <c r="GZ97" s="205"/>
      <c r="HA97" s="205"/>
      <c r="HB97" s="205"/>
      <c r="HC97" s="205"/>
      <c r="HD97" s="205"/>
      <c r="HE97" s="205"/>
      <c r="HF97" s="205"/>
      <c r="HG97" s="205"/>
      <c r="HH97" s="205"/>
      <c r="HI97" s="205"/>
      <c r="HJ97" s="205"/>
      <c r="HK97" s="205"/>
      <c r="HL97" s="205"/>
      <c r="HM97" s="205"/>
      <c r="HN97" s="205"/>
      <c r="HO97" s="205"/>
      <c r="HP97" s="205"/>
      <c r="HQ97" s="205"/>
      <c r="HR97" s="205"/>
      <c r="HS97" s="205"/>
      <c r="HT97" s="205"/>
      <c r="HU97" s="205"/>
      <c r="HV97" s="205"/>
      <c r="HW97" s="205"/>
      <c r="HX97" s="205"/>
      <c r="HY97" s="205"/>
      <c r="HZ97" s="205"/>
      <c r="IA97" s="205"/>
      <c r="IB97" s="205"/>
      <c r="IC97" s="205"/>
      <c r="ID97" s="205"/>
      <c r="IE97" s="205"/>
      <c r="IF97" s="205"/>
      <c r="IG97" s="205"/>
      <c r="IH97" s="205"/>
      <c r="II97" s="205"/>
      <c r="IJ97" s="205"/>
      <c r="IK97" s="205"/>
      <c r="IL97" s="205"/>
      <c r="IM97" s="205"/>
      <c r="IN97" s="205"/>
      <c r="IO97" s="205"/>
      <c r="IP97" s="205"/>
      <c r="IQ97" s="205"/>
    </row>
    <row r="98" spans="1:251" s="369" customFormat="1" ht="45">
      <c r="A98" s="449" t="s">
        <v>169</v>
      </c>
      <c r="B98" s="450" t="str">
        <f t="shared" ref="B98:B109" si="9">CONCATENATE("PCM",A98)</f>
        <v>PCM058</v>
      </c>
      <c r="C98" s="425" t="s">
        <v>237</v>
      </c>
      <c r="D98" s="426" t="s">
        <v>73</v>
      </c>
      <c r="E98" s="294">
        <v>500</v>
      </c>
      <c r="F98" s="427"/>
      <c r="G98" s="451">
        <f>E98*F98</f>
        <v>0</v>
      </c>
      <c r="H98" s="368"/>
    </row>
    <row r="99" spans="1:251" s="296" customFormat="1" ht="12.75" customHeight="1">
      <c r="A99" s="449" t="s">
        <v>170</v>
      </c>
      <c r="B99" s="450" t="str">
        <f t="shared" si="9"/>
        <v>PCM059</v>
      </c>
      <c r="C99" s="425" t="s">
        <v>216</v>
      </c>
      <c r="D99" s="426" t="s">
        <v>628</v>
      </c>
      <c r="E99" s="453">
        <v>12</v>
      </c>
      <c r="F99" s="454"/>
      <c r="G99" s="451">
        <f>E99*F99</f>
        <v>0</v>
      </c>
      <c r="H99" s="295"/>
    </row>
    <row r="100" spans="1:251" s="296" customFormat="1" ht="12.75" customHeight="1">
      <c r="A100" s="449" t="s">
        <v>171</v>
      </c>
      <c r="B100" s="450" t="str">
        <f t="shared" si="9"/>
        <v>PCM060</v>
      </c>
      <c r="C100" s="425" t="s">
        <v>217</v>
      </c>
      <c r="D100" s="426" t="s">
        <v>628</v>
      </c>
      <c r="E100" s="294">
        <v>6</v>
      </c>
      <c r="F100" s="454"/>
      <c r="G100" s="451">
        <f t="shared" ref="G100:G107" si="10">E100*F100</f>
        <v>0</v>
      </c>
      <c r="H100" s="295"/>
    </row>
    <row r="101" spans="1:251" s="296" customFormat="1" ht="12.75" customHeight="1">
      <c r="A101" s="449" t="s">
        <v>172</v>
      </c>
      <c r="B101" s="450" t="str">
        <f t="shared" si="9"/>
        <v>PCM061</v>
      </c>
      <c r="C101" s="425" t="s">
        <v>575</v>
      </c>
      <c r="D101" s="426" t="s">
        <v>73</v>
      </c>
      <c r="E101" s="294">
        <v>5</v>
      </c>
      <c r="F101" s="427"/>
      <c r="G101" s="451">
        <f>E101*F101</f>
        <v>0</v>
      </c>
    </row>
    <row r="102" spans="1:251" s="296" customFormat="1" ht="12.75" customHeight="1">
      <c r="A102" s="449" t="s">
        <v>173</v>
      </c>
      <c r="B102" s="450" t="str">
        <f t="shared" si="9"/>
        <v>PCM062</v>
      </c>
      <c r="C102" s="425" t="s">
        <v>576</v>
      </c>
      <c r="D102" s="426" t="s">
        <v>628</v>
      </c>
      <c r="E102" s="294">
        <v>4</v>
      </c>
      <c r="F102" s="427"/>
      <c r="G102" s="451">
        <f>E102*F102</f>
        <v>0</v>
      </c>
    </row>
    <row r="103" spans="1:251" s="369" customFormat="1" ht="13.5" customHeight="1">
      <c r="A103" s="449" t="s">
        <v>174</v>
      </c>
      <c r="B103" s="450" t="str">
        <f t="shared" si="9"/>
        <v>PCM063</v>
      </c>
      <c r="C103" s="425" t="s">
        <v>242</v>
      </c>
      <c r="D103" s="426" t="s">
        <v>628</v>
      </c>
      <c r="E103" s="294">
        <v>50</v>
      </c>
      <c r="F103" s="427"/>
      <c r="G103" s="297">
        <f>E103*F103</f>
        <v>0</v>
      </c>
      <c r="H103" s="368"/>
    </row>
    <row r="104" spans="1:251" s="296" customFormat="1" ht="12.75" customHeight="1">
      <c r="A104" s="449" t="s">
        <v>175</v>
      </c>
      <c r="B104" s="450" t="str">
        <f t="shared" si="9"/>
        <v>PCM064</v>
      </c>
      <c r="C104" s="425" t="s">
        <v>201</v>
      </c>
      <c r="D104" s="426" t="s">
        <v>628</v>
      </c>
      <c r="E104" s="294">
        <v>50</v>
      </c>
      <c r="F104" s="297"/>
      <c r="G104" s="451">
        <f>E104*F104</f>
        <v>0</v>
      </c>
      <c r="H104" s="295"/>
    </row>
    <row r="105" spans="1:251" s="296" customFormat="1" ht="12.75" customHeight="1">
      <c r="A105" s="449" t="s">
        <v>176</v>
      </c>
      <c r="B105" s="450" t="str">
        <f t="shared" si="9"/>
        <v>PCM065</v>
      </c>
      <c r="C105" s="425" t="s">
        <v>227</v>
      </c>
      <c r="D105" s="426" t="s">
        <v>628</v>
      </c>
      <c r="E105" s="294">
        <v>6</v>
      </c>
      <c r="F105" s="297"/>
      <c r="G105" s="451">
        <f t="shared" si="10"/>
        <v>0</v>
      </c>
      <c r="H105" s="295"/>
    </row>
    <row r="106" spans="1:251" s="296" customFormat="1" ht="12.75" customHeight="1">
      <c r="A106" s="449" t="s">
        <v>177</v>
      </c>
      <c r="B106" s="450" t="str">
        <f t="shared" si="9"/>
        <v>PCM066</v>
      </c>
      <c r="C106" s="425" t="s">
        <v>229</v>
      </c>
      <c r="D106" s="426" t="s">
        <v>73</v>
      </c>
      <c r="E106" s="294">
        <v>50</v>
      </c>
      <c r="F106" s="297"/>
      <c r="G106" s="451">
        <f t="shared" si="10"/>
        <v>0</v>
      </c>
      <c r="H106" s="295"/>
    </row>
    <row r="107" spans="1:251" s="296" customFormat="1" ht="12.75" customHeight="1">
      <c r="A107" s="449" t="s">
        <v>178</v>
      </c>
      <c r="B107" s="450" t="str">
        <f t="shared" si="9"/>
        <v>PCM067</v>
      </c>
      <c r="C107" s="425" t="s">
        <v>231</v>
      </c>
      <c r="D107" s="426" t="s">
        <v>628</v>
      </c>
      <c r="E107" s="294">
        <v>12</v>
      </c>
      <c r="F107" s="297"/>
      <c r="G107" s="451">
        <f t="shared" si="10"/>
        <v>0</v>
      </c>
      <c r="H107" s="295"/>
      <c r="I107" s="369"/>
    </row>
    <row r="108" spans="1:251" s="429" customFormat="1" ht="22.5">
      <c r="A108" s="449" t="s">
        <v>179</v>
      </c>
      <c r="B108" s="450" t="str">
        <f t="shared" si="9"/>
        <v>PCM068</v>
      </c>
      <c r="C108" s="444" t="s">
        <v>413</v>
      </c>
      <c r="D108" s="452" t="s">
        <v>628</v>
      </c>
      <c r="E108" s="453">
        <v>1</v>
      </c>
      <c r="F108" s="297"/>
      <c r="G108" s="297">
        <f>E108*F108</f>
        <v>0</v>
      </c>
      <c r="H108" s="428"/>
    </row>
    <row r="109" spans="1:251" s="429" customFormat="1" ht="12.75" customHeight="1">
      <c r="A109" s="449" t="s">
        <v>180</v>
      </c>
      <c r="B109" s="450" t="str">
        <f t="shared" si="9"/>
        <v>PCM069</v>
      </c>
      <c r="C109" s="511" t="s">
        <v>402</v>
      </c>
      <c r="D109" s="512" t="s">
        <v>628</v>
      </c>
      <c r="E109" s="513">
        <v>1</v>
      </c>
      <c r="F109" s="514"/>
      <c r="G109" s="297">
        <f>E109*F109</f>
        <v>0</v>
      </c>
      <c r="H109" s="428"/>
    </row>
    <row r="110" spans="1:251" s="208" customFormat="1" ht="12.75" customHeight="1">
      <c r="A110" s="285"/>
      <c r="B110" s="286"/>
      <c r="C110" s="287" t="s">
        <v>239</v>
      </c>
      <c r="D110" s="288"/>
      <c r="E110" s="387"/>
      <c r="F110" s="289"/>
      <c r="G110" s="290"/>
      <c r="H110" s="221"/>
      <c r="I110" s="386"/>
      <c r="J110" s="386"/>
      <c r="K110" s="386"/>
      <c r="L110" s="386"/>
      <c r="M110" s="386"/>
      <c r="N110" s="386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  <c r="BI110" s="205"/>
      <c r="BJ110" s="205"/>
      <c r="BK110" s="205"/>
      <c r="BL110" s="205"/>
      <c r="BM110" s="207"/>
      <c r="BN110" s="207"/>
      <c r="BO110" s="205"/>
      <c r="BP110" s="205"/>
      <c r="BQ110" s="205"/>
      <c r="BR110" s="205"/>
      <c r="BS110" s="205"/>
      <c r="BT110" s="205"/>
      <c r="BU110" s="205"/>
      <c r="BV110" s="205"/>
      <c r="BW110" s="205"/>
      <c r="BX110" s="205"/>
      <c r="BY110" s="205"/>
      <c r="BZ110" s="205"/>
      <c r="CA110" s="205"/>
      <c r="CB110" s="205"/>
      <c r="CC110" s="205"/>
      <c r="CD110" s="205"/>
      <c r="CE110" s="205"/>
      <c r="CF110" s="205"/>
      <c r="CG110" s="205"/>
      <c r="CH110" s="205"/>
      <c r="CI110" s="205"/>
      <c r="CJ110" s="205"/>
      <c r="CK110" s="205"/>
      <c r="CL110" s="205"/>
      <c r="CM110" s="205"/>
      <c r="CN110" s="205"/>
      <c r="CO110" s="205"/>
      <c r="CP110" s="205"/>
      <c r="CQ110" s="205"/>
      <c r="CR110" s="205"/>
      <c r="CS110" s="205"/>
      <c r="CT110" s="205"/>
      <c r="CU110" s="205"/>
      <c r="CV110" s="205"/>
      <c r="CW110" s="205"/>
      <c r="CX110" s="205"/>
      <c r="CY110" s="205"/>
      <c r="CZ110" s="205"/>
      <c r="DA110" s="205"/>
      <c r="DB110" s="205"/>
      <c r="DC110" s="205"/>
      <c r="DD110" s="205"/>
      <c r="DE110" s="205"/>
      <c r="DF110" s="205"/>
      <c r="DG110" s="205"/>
      <c r="DH110" s="205"/>
      <c r="DI110" s="205"/>
      <c r="DJ110" s="205"/>
      <c r="DK110" s="205"/>
      <c r="DL110" s="205"/>
      <c r="DM110" s="205"/>
      <c r="DN110" s="205"/>
      <c r="DO110" s="205"/>
      <c r="DP110" s="205"/>
      <c r="DQ110" s="205"/>
      <c r="DR110" s="205"/>
      <c r="DS110" s="205"/>
      <c r="DT110" s="205"/>
      <c r="DU110" s="205"/>
      <c r="DV110" s="205"/>
      <c r="DW110" s="205"/>
      <c r="DX110" s="205"/>
      <c r="DY110" s="205"/>
      <c r="DZ110" s="205"/>
      <c r="EA110" s="205"/>
      <c r="EB110" s="205"/>
      <c r="EC110" s="205"/>
      <c r="ED110" s="205"/>
      <c r="EE110" s="205"/>
      <c r="EF110" s="205"/>
      <c r="EG110" s="205"/>
      <c r="EH110" s="205"/>
      <c r="EI110" s="205"/>
      <c r="EJ110" s="205"/>
      <c r="EK110" s="205"/>
      <c r="EL110" s="205"/>
      <c r="EM110" s="205"/>
      <c r="EN110" s="205"/>
      <c r="EO110" s="205"/>
      <c r="EP110" s="205"/>
      <c r="EQ110" s="205"/>
      <c r="ER110" s="205"/>
      <c r="ES110" s="205"/>
      <c r="ET110" s="205"/>
      <c r="EU110" s="205"/>
      <c r="EV110" s="205"/>
      <c r="EW110" s="205"/>
      <c r="EX110" s="205"/>
      <c r="EY110" s="205"/>
      <c r="EZ110" s="205"/>
      <c r="FA110" s="205"/>
      <c r="FB110" s="205"/>
      <c r="FC110" s="205"/>
      <c r="FD110" s="205"/>
      <c r="FE110" s="205"/>
      <c r="FF110" s="205"/>
      <c r="FG110" s="205"/>
      <c r="FH110" s="205"/>
      <c r="FI110" s="205"/>
      <c r="FJ110" s="205"/>
      <c r="FK110" s="205"/>
      <c r="FL110" s="205"/>
      <c r="FM110" s="205"/>
      <c r="FN110" s="205"/>
      <c r="FO110" s="205"/>
      <c r="FP110" s="205"/>
      <c r="FQ110" s="205"/>
      <c r="FR110" s="205"/>
      <c r="FS110" s="205"/>
      <c r="FT110" s="205"/>
      <c r="FU110" s="205"/>
      <c r="FV110" s="205"/>
      <c r="FW110" s="205"/>
      <c r="FX110" s="205"/>
      <c r="FY110" s="205"/>
      <c r="FZ110" s="205"/>
      <c r="GA110" s="205"/>
      <c r="GB110" s="205"/>
      <c r="GC110" s="205"/>
      <c r="GD110" s="205"/>
      <c r="GE110" s="205"/>
      <c r="GF110" s="205"/>
      <c r="GG110" s="205"/>
      <c r="GH110" s="205"/>
      <c r="GI110" s="205"/>
      <c r="GJ110" s="205"/>
      <c r="GK110" s="205"/>
      <c r="GL110" s="205"/>
      <c r="GM110" s="205"/>
      <c r="GN110" s="205"/>
      <c r="GO110" s="205"/>
      <c r="GP110" s="205"/>
      <c r="GQ110" s="205"/>
      <c r="GR110" s="205"/>
      <c r="GS110" s="205"/>
      <c r="GT110" s="205"/>
      <c r="GU110" s="205"/>
      <c r="GV110" s="205"/>
      <c r="GW110" s="205"/>
      <c r="GX110" s="205"/>
      <c r="GY110" s="205"/>
      <c r="GZ110" s="205"/>
      <c r="HA110" s="205"/>
      <c r="HB110" s="205"/>
      <c r="HC110" s="205"/>
      <c r="HD110" s="205"/>
      <c r="HE110" s="205"/>
      <c r="HF110" s="205"/>
      <c r="HG110" s="205"/>
      <c r="HH110" s="205"/>
      <c r="HI110" s="205"/>
      <c r="HJ110" s="205"/>
      <c r="HK110" s="205"/>
      <c r="HL110" s="205"/>
      <c r="HM110" s="205"/>
      <c r="HN110" s="205"/>
      <c r="HO110" s="205"/>
      <c r="HP110" s="205"/>
      <c r="HQ110" s="205"/>
      <c r="HR110" s="205"/>
      <c r="HS110" s="205"/>
      <c r="HT110" s="205"/>
      <c r="HU110" s="205"/>
      <c r="HV110" s="205"/>
      <c r="HW110" s="205"/>
      <c r="HX110" s="205"/>
      <c r="HY110" s="205"/>
      <c r="HZ110" s="205"/>
      <c r="IA110" s="205"/>
      <c r="IB110" s="205"/>
      <c r="IC110" s="205"/>
      <c r="ID110" s="205"/>
      <c r="IE110" s="205"/>
      <c r="IF110" s="205"/>
      <c r="IG110" s="205"/>
      <c r="IH110" s="205"/>
      <c r="II110" s="205"/>
      <c r="IJ110" s="205"/>
      <c r="IK110" s="205"/>
      <c r="IL110" s="205"/>
      <c r="IM110" s="205"/>
      <c r="IN110" s="205"/>
      <c r="IO110" s="205"/>
      <c r="IP110" s="205"/>
      <c r="IQ110" s="205"/>
    </row>
    <row r="111" spans="1:251" s="369" customFormat="1" ht="12.75" customHeight="1">
      <c r="A111" s="442" t="s">
        <v>181</v>
      </c>
      <c r="B111" s="443" t="str">
        <f>CONCATENATE("PCM",A111)</f>
        <v>PCM070</v>
      </c>
      <c r="C111" s="444" t="s">
        <v>204</v>
      </c>
      <c r="D111" s="452" t="s">
        <v>203</v>
      </c>
      <c r="E111" s="453">
        <v>20</v>
      </c>
      <c r="F111" s="297"/>
      <c r="G111" s="297">
        <f>E111*F111</f>
        <v>0</v>
      </c>
      <c r="H111" s="368"/>
      <c r="I111" s="429"/>
      <c r="J111" s="429"/>
      <c r="K111" s="429"/>
      <c r="L111" s="429"/>
      <c r="M111" s="429"/>
      <c r="N111" s="429"/>
    </row>
    <row r="112" spans="1:251" s="369" customFormat="1" ht="12.75" customHeight="1">
      <c r="A112" s="442" t="s">
        <v>182</v>
      </c>
      <c r="B112" s="443" t="str">
        <f>CONCATENATE("PCM",A112)</f>
        <v>PCM071</v>
      </c>
      <c r="C112" s="444" t="s">
        <v>205</v>
      </c>
      <c r="D112" s="452" t="s">
        <v>628</v>
      </c>
      <c r="E112" s="453">
        <v>5</v>
      </c>
      <c r="F112" s="297"/>
      <c r="G112" s="297">
        <f>E112*F112</f>
        <v>0</v>
      </c>
      <c r="H112" s="368"/>
    </row>
    <row r="113" spans="1:251" s="369" customFormat="1" ht="12.75" customHeight="1">
      <c r="A113" s="442" t="s">
        <v>183</v>
      </c>
      <c r="B113" s="443" t="str">
        <f>CONCATENATE("PCM",A113)</f>
        <v>PCM072</v>
      </c>
      <c r="C113" s="444" t="s">
        <v>206</v>
      </c>
      <c r="D113" s="452" t="s">
        <v>73</v>
      </c>
      <c r="E113" s="453">
        <v>50</v>
      </c>
      <c r="F113" s="297"/>
      <c r="G113" s="297">
        <f>E113*F113</f>
        <v>0</v>
      </c>
      <c r="H113" s="368"/>
    </row>
    <row r="114" spans="1:251" s="369" customFormat="1" ht="12.75" customHeight="1">
      <c r="A114" s="442" t="s">
        <v>184</v>
      </c>
      <c r="B114" s="443" t="str">
        <f>CONCATENATE("PCM",A114)</f>
        <v>PCM073</v>
      </c>
      <c r="C114" s="444" t="s">
        <v>207</v>
      </c>
      <c r="D114" s="452" t="s">
        <v>628</v>
      </c>
      <c r="E114" s="453">
        <v>6</v>
      </c>
      <c r="F114" s="297"/>
      <c r="G114" s="297">
        <f>E114*F114</f>
        <v>0</v>
      </c>
      <c r="H114" s="368"/>
    </row>
    <row r="115" spans="1:251" s="208" customFormat="1" ht="12.75" customHeight="1">
      <c r="A115" s="285"/>
      <c r="B115" s="286"/>
      <c r="C115" s="287" t="s">
        <v>240</v>
      </c>
      <c r="D115" s="288"/>
      <c r="E115" s="387"/>
      <c r="F115" s="289"/>
      <c r="G115" s="290"/>
      <c r="H115" s="221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  <c r="BI115" s="205"/>
      <c r="BJ115" s="205"/>
      <c r="BK115" s="205"/>
      <c r="BL115" s="205"/>
      <c r="BM115" s="207"/>
      <c r="BN115" s="207"/>
      <c r="BO115" s="205"/>
      <c r="BP115" s="205"/>
      <c r="BQ115" s="205"/>
      <c r="BR115" s="205"/>
      <c r="BS115" s="205"/>
      <c r="BT115" s="205"/>
      <c r="BU115" s="205"/>
      <c r="BV115" s="205"/>
      <c r="BW115" s="205"/>
      <c r="BX115" s="205"/>
      <c r="BY115" s="205"/>
      <c r="BZ115" s="205"/>
      <c r="CA115" s="205"/>
      <c r="CB115" s="205"/>
      <c r="CC115" s="205"/>
      <c r="CD115" s="205"/>
      <c r="CE115" s="205"/>
      <c r="CF115" s="205"/>
      <c r="CG115" s="205"/>
      <c r="CH115" s="205"/>
      <c r="CI115" s="205"/>
      <c r="CJ115" s="205"/>
      <c r="CK115" s="205"/>
      <c r="CL115" s="205"/>
      <c r="CM115" s="205"/>
      <c r="CN115" s="205"/>
      <c r="CO115" s="205"/>
      <c r="CP115" s="205"/>
      <c r="CQ115" s="205"/>
      <c r="CR115" s="205"/>
      <c r="CS115" s="205"/>
      <c r="CT115" s="205"/>
      <c r="CU115" s="205"/>
      <c r="CV115" s="205"/>
      <c r="CW115" s="205"/>
      <c r="CX115" s="205"/>
      <c r="CY115" s="205"/>
      <c r="CZ115" s="205"/>
      <c r="DA115" s="205"/>
      <c r="DB115" s="205"/>
      <c r="DC115" s="205"/>
      <c r="DD115" s="205"/>
      <c r="DE115" s="205"/>
      <c r="DF115" s="205"/>
      <c r="DG115" s="205"/>
      <c r="DH115" s="205"/>
      <c r="DI115" s="205"/>
      <c r="DJ115" s="205"/>
      <c r="DK115" s="205"/>
      <c r="DL115" s="205"/>
      <c r="DM115" s="205"/>
      <c r="DN115" s="205"/>
      <c r="DO115" s="205"/>
      <c r="DP115" s="205"/>
      <c r="DQ115" s="205"/>
      <c r="DR115" s="205"/>
      <c r="DS115" s="205"/>
      <c r="DT115" s="205"/>
      <c r="DU115" s="205"/>
      <c r="DV115" s="205"/>
      <c r="DW115" s="205"/>
      <c r="DX115" s="205"/>
      <c r="DY115" s="205"/>
      <c r="DZ115" s="205"/>
      <c r="EA115" s="205"/>
      <c r="EB115" s="205"/>
      <c r="EC115" s="205"/>
      <c r="ED115" s="205"/>
      <c r="EE115" s="205"/>
      <c r="EF115" s="205"/>
      <c r="EG115" s="205"/>
      <c r="EH115" s="205"/>
      <c r="EI115" s="205"/>
      <c r="EJ115" s="205"/>
      <c r="EK115" s="205"/>
      <c r="EL115" s="205"/>
      <c r="EM115" s="205"/>
      <c r="EN115" s="205"/>
      <c r="EO115" s="205"/>
      <c r="EP115" s="205"/>
      <c r="EQ115" s="205"/>
      <c r="ER115" s="205"/>
      <c r="ES115" s="205"/>
      <c r="ET115" s="205"/>
      <c r="EU115" s="205"/>
      <c r="EV115" s="205"/>
      <c r="EW115" s="205"/>
      <c r="EX115" s="205"/>
      <c r="EY115" s="205"/>
      <c r="EZ115" s="205"/>
      <c r="FA115" s="205"/>
      <c r="FB115" s="205"/>
      <c r="FC115" s="205"/>
      <c r="FD115" s="205"/>
      <c r="FE115" s="205"/>
      <c r="FF115" s="205"/>
      <c r="FG115" s="205"/>
      <c r="FH115" s="205"/>
      <c r="FI115" s="205"/>
      <c r="FJ115" s="205"/>
      <c r="FK115" s="205"/>
      <c r="FL115" s="205"/>
      <c r="FM115" s="205"/>
      <c r="FN115" s="205"/>
      <c r="FO115" s="205"/>
      <c r="FP115" s="205"/>
      <c r="FQ115" s="205"/>
      <c r="FR115" s="205"/>
      <c r="FS115" s="205"/>
      <c r="FT115" s="205"/>
      <c r="FU115" s="205"/>
      <c r="FV115" s="205"/>
      <c r="FW115" s="205"/>
      <c r="FX115" s="205"/>
      <c r="FY115" s="205"/>
      <c r="FZ115" s="205"/>
      <c r="GA115" s="205"/>
      <c r="GB115" s="205"/>
      <c r="GC115" s="205"/>
      <c r="GD115" s="205"/>
      <c r="GE115" s="205"/>
      <c r="GF115" s="205"/>
      <c r="GG115" s="205"/>
      <c r="GH115" s="205"/>
      <c r="GI115" s="205"/>
      <c r="GJ115" s="205"/>
      <c r="GK115" s="205"/>
      <c r="GL115" s="205"/>
      <c r="GM115" s="205"/>
      <c r="GN115" s="205"/>
      <c r="GO115" s="205"/>
      <c r="GP115" s="205"/>
      <c r="GQ115" s="205"/>
      <c r="GR115" s="205"/>
      <c r="GS115" s="205"/>
      <c r="GT115" s="205"/>
      <c r="GU115" s="205"/>
      <c r="GV115" s="205"/>
      <c r="GW115" s="205"/>
      <c r="GX115" s="205"/>
      <c r="GY115" s="205"/>
      <c r="GZ115" s="205"/>
      <c r="HA115" s="205"/>
      <c r="HB115" s="205"/>
      <c r="HC115" s="205"/>
      <c r="HD115" s="205"/>
      <c r="HE115" s="205"/>
      <c r="HF115" s="205"/>
      <c r="HG115" s="205"/>
      <c r="HH115" s="205"/>
      <c r="HI115" s="205"/>
      <c r="HJ115" s="205"/>
      <c r="HK115" s="205"/>
      <c r="HL115" s="205"/>
      <c r="HM115" s="205"/>
      <c r="HN115" s="205"/>
      <c r="HO115" s="205"/>
      <c r="HP115" s="205"/>
      <c r="HQ115" s="205"/>
      <c r="HR115" s="205"/>
      <c r="HS115" s="205"/>
      <c r="HT115" s="205"/>
      <c r="HU115" s="205"/>
      <c r="HV115" s="205"/>
      <c r="HW115" s="205"/>
      <c r="HX115" s="205"/>
      <c r="HY115" s="205"/>
      <c r="HZ115" s="205"/>
      <c r="IA115" s="205"/>
      <c r="IB115" s="205"/>
      <c r="IC115" s="205"/>
      <c r="ID115" s="205"/>
      <c r="IE115" s="205"/>
      <c r="IF115" s="205"/>
      <c r="IG115" s="205"/>
      <c r="IH115" s="205"/>
      <c r="II115" s="205"/>
      <c r="IJ115" s="205"/>
      <c r="IK115" s="205"/>
      <c r="IL115" s="205"/>
      <c r="IM115" s="205"/>
      <c r="IN115" s="205"/>
      <c r="IO115" s="205"/>
      <c r="IP115" s="205"/>
      <c r="IQ115" s="205"/>
    </row>
    <row r="116" spans="1:251" s="369" customFormat="1" ht="22.5">
      <c r="A116" s="442" t="s">
        <v>185</v>
      </c>
      <c r="B116" s="443" t="str">
        <f>CONCATENATE("PCM",A116)</f>
        <v>PCM074</v>
      </c>
      <c r="C116" s="444" t="s">
        <v>208</v>
      </c>
      <c r="D116" s="452" t="s">
        <v>628</v>
      </c>
      <c r="E116" s="453">
        <v>5</v>
      </c>
      <c r="F116" s="297"/>
      <c r="G116" s="297">
        <f>E116*F116</f>
        <v>0</v>
      </c>
      <c r="H116" s="368"/>
    </row>
    <row r="117" spans="1:251" s="208" customFormat="1">
      <c r="A117" s="285"/>
      <c r="B117" s="286"/>
      <c r="C117" s="287" t="s">
        <v>84</v>
      </c>
      <c r="D117" s="288"/>
      <c r="E117" s="375"/>
      <c r="F117" s="289"/>
      <c r="G117" s="290"/>
      <c r="H117" s="293"/>
    </row>
    <row r="118" spans="1:251" s="253" customFormat="1" ht="12.75" customHeight="1">
      <c r="A118" s="257" t="s">
        <v>186</v>
      </c>
      <c r="B118" s="258" t="str">
        <f t="shared" ref="B118:B129" si="11">CONCATENATE("PCO",A118)</f>
        <v>PCO075</v>
      </c>
      <c r="C118" s="300" t="s">
        <v>275</v>
      </c>
      <c r="D118" s="195" t="s">
        <v>203</v>
      </c>
      <c r="E118" s="294">
        <v>10</v>
      </c>
      <c r="F118" s="259"/>
      <c r="G118" s="260">
        <f t="shared" ref="G118:G129" si="12">E118*F118</f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53" customFormat="1" ht="12.75" customHeight="1">
      <c r="A119" s="257" t="s">
        <v>187</v>
      </c>
      <c r="B119" s="258" t="str">
        <f t="shared" si="11"/>
        <v>PCO076</v>
      </c>
      <c r="C119" s="300" t="s">
        <v>83</v>
      </c>
      <c r="D119" s="195" t="s">
        <v>203</v>
      </c>
      <c r="E119" s="294">
        <v>24</v>
      </c>
      <c r="F119" s="259"/>
      <c r="G119" s="260">
        <f t="shared" si="12"/>
        <v>0</v>
      </c>
      <c r="H119" s="254"/>
      <c r="I119" s="255"/>
      <c r="J119" s="255"/>
      <c r="K119" s="255"/>
      <c r="L119" s="255"/>
      <c r="M119" s="255"/>
      <c r="N119" s="255"/>
      <c r="O119" s="255"/>
      <c r="P119" s="255"/>
      <c r="Q119" s="255"/>
      <c r="R119" s="255"/>
      <c r="S119" s="255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F119" s="255"/>
      <c r="AG119" s="255"/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  <c r="AT119" s="255"/>
      <c r="AU119" s="255"/>
      <c r="AV119" s="255"/>
      <c r="AW119" s="255"/>
      <c r="AX119" s="255"/>
      <c r="AY119" s="255"/>
      <c r="AZ119" s="255"/>
      <c r="BA119" s="255"/>
      <c r="BB119" s="255"/>
      <c r="BC119" s="255"/>
      <c r="BD119" s="255"/>
      <c r="BE119" s="255"/>
      <c r="BF119" s="255"/>
      <c r="BG119" s="255"/>
      <c r="BH119" s="255"/>
      <c r="BI119" s="255"/>
      <c r="BJ119" s="255"/>
      <c r="BK119" s="255"/>
      <c r="BL119" s="255"/>
      <c r="BM119" s="256"/>
      <c r="BN119" s="256"/>
      <c r="BO119" s="255"/>
      <c r="BP119" s="255"/>
      <c r="BQ119" s="255"/>
      <c r="BR119" s="255"/>
      <c r="BS119" s="255"/>
      <c r="BT119" s="255"/>
      <c r="BU119" s="255"/>
      <c r="BV119" s="255"/>
      <c r="BW119" s="255"/>
      <c r="BX119" s="255"/>
      <c r="BY119" s="255"/>
      <c r="BZ119" s="255"/>
      <c r="CA119" s="255"/>
      <c r="CB119" s="255"/>
      <c r="CC119" s="255"/>
      <c r="CD119" s="255"/>
      <c r="CE119" s="255"/>
      <c r="CF119" s="255"/>
      <c r="CG119" s="255"/>
      <c r="CH119" s="255"/>
      <c r="CI119" s="255"/>
      <c r="CJ119" s="255"/>
      <c r="CK119" s="255"/>
      <c r="CL119" s="255"/>
      <c r="CM119" s="255"/>
      <c r="CN119" s="255"/>
      <c r="CO119" s="255"/>
      <c r="CP119" s="255"/>
      <c r="CQ119" s="255"/>
      <c r="CR119" s="255"/>
      <c r="CS119" s="255"/>
      <c r="CT119" s="255"/>
      <c r="CU119" s="255"/>
      <c r="CV119" s="255"/>
      <c r="CW119" s="255"/>
      <c r="CX119" s="255"/>
      <c r="CY119" s="255"/>
      <c r="CZ119" s="255"/>
      <c r="DA119" s="255"/>
      <c r="DB119" s="255"/>
      <c r="DC119" s="255"/>
      <c r="DD119" s="255"/>
      <c r="DE119" s="255"/>
      <c r="DF119" s="255"/>
      <c r="DG119" s="255"/>
      <c r="DH119" s="255"/>
      <c r="DI119" s="255"/>
      <c r="DJ119" s="255"/>
      <c r="DK119" s="255"/>
      <c r="DL119" s="255"/>
      <c r="DM119" s="255"/>
      <c r="DN119" s="255"/>
      <c r="DO119" s="255"/>
      <c r="DP119" s="255"/>
      <c r="DQ119" s="255"/>
      <c r="DR119" s="255"/>
      <c r="DS119" s="255"/>
      <c r="DT119" s="255"/>
      <c r="DU119" s="255"/>
      <c r="DV119" s="255"/>
      <c r="DW119" s="255"/>
      <c r="DX119" s="255"/>
      <c r="DY119" s="255"/>
      <c r="DZ119" s="255"/>
      <c r="EA119" s="255"/>
      <c r="EB119" s="255"/>
      <c r="EC119" s="255"/>
      <c r="ED119" s="255"/>
      <c r="EE119" s="255"/>
      <c r="EF119" s="255"/>
      <c r="EG119" s="255"/>
      <c r="EH119" s="255"/>
      <c r="EI119" s="255"/>
      <c r="EJ119" s="255"/>
      <c r="EK119" s="255"/>
      <c r="EL119" s="255"/>
      <c r="EM119" s="255"/>
      <c r="EN119" s="255"/>
      <c r="EO119" s="255"/>
      <c r="EP119" s="255"/>
      <c r="EQ119" s="255"/>
      <c r="ER119" s="255"/>
      <c r="ES119" s="255"/>
      <c r="ET119" s="255"/>
      <c r="EU119" s="255"/>
      <c r="EV119" s="255"/>
      <c r="EW119" s="255"/>
      <c r="EX119" s="255"/>
      <c r="EY119" s="255"/>
      <c r="EZ119" s="255"/>
      <c r="FA119" s="255"/>
      <c r="FB119" s="255"/>
      <c r="FC119" s="255"/>
      <c r="FD119" s="255"/>
      <c r="FE119" s="255"/>
      <c r="FF119" s="255"/>
      <c r="FG119" s="255"/>
      <c r="FH119" s="255"/>
      <c r="FI119" s="255"/>
      <c r="FJ119" s="255"/>
      <c r="FK119" s="255"/>
      <c r="FL119" s="255"/>
      <c r="FM119" s="255"/>
      <c r="FN119" s="255"/>
      <c r="FO119" s="255"/>
      <c r="FP119" s="255"/>
      <c r="FQ119" s="255"/>
      <c r="FR119" s="255"/>
      <c r="FS119" s="255"/>
      <c r="FT119" s="255"/>
      <c r="FU119" s="255"/>
      <c r="FV119" s="255"/>
      <c r="FW119" s="255"/>
      <c r="FX119" s="255"/>
      <c r="FY119" s="255"/>
      <c r="FZ119" s="255"/>
      <c r="GA119" s="255"/>
      <c r="GB119" s="255"/>
      <c r="GC119" s="255"/>
      <c r="GD119" s="255"/>
      <c r="GE119" s="255"/>
      <c r="GF119" s="255"/>
      <c r="GG119" s="255"/>
      <c r="GH119" s="255"/>
      <c r="GI119" s="255"/>
      <c r="GJ119" s="255"/>
      <c r="GK119" s="255"/>
      <c r="GL119" s="255"/>
      <c r="GM119" s="255"/>
      <c r="GN119" s="255"/>
      <c r="GO119" s="255"/>
      <c r="GP119" s="255"/>
      <c r="GQ119" s="255"/>
      <c r="GR119" s="255"/>
      <c r="GS119" s="255"/>
      <c r="GT119" s="255"/>
      <c r="GU119" s="255"/>
      <c r="GV119" s="255"/>
      <c r="GW119" s="255"/>
      <c r="GX119" s="255"/>
      <c r="GY119" s="255"/>
      <c r="GZ119" s="255"/>
      <c r="HA119" s="255"/>
      <c r="HB119" s="255"/>
      <c r="HC119" s="255"/>
      <c r="HD119" s="255"/>
      <c r="HE119" s="255"/>
      <c r="HF119" s="255"/>
      <c r="HG119" s="255"/>
      <c r="HH119" s="255"/>
      <c r="HI119" s="255"/>
      <c r="HJ119" s="255"/>
      <c r="HK119" s="255"/>
      <c r="HL119" s="255"/>
      <c r="HM119" s="255"/>
      <c r="HN119" s="255"/>
      <c r="HO119" s="255"/>
      <c r="HP119" s="255"/>
      <c r="HQ119" s="255"/>
      <c r="HR119" s="255"/>
      <c r="HS119" s="255"/>
      <c r="HT119" s="255"/>
      <c r="HU119" s="255"/>
      <c r="HV119" s="255"/>
      <c r="HW119" s="255"/>
      <c r="HX119" s="255"/>
      <c r="HY119" s="255"/>
      <c r="HZ119" s="255"/>
      <c r="IA119" s="255"/>
      <c r="IB119" s="255"/>
      <c r="IC119" s="255"/>
      <c r="ID119" s="255"/>
      <c r="IE119" s="255"/>
      <c r="IF119" s="255"/>
      <c r="IG119" s="255"/>
      <c r="IH119" s="255"/>
      <c r="II119" s="255"/>
      <c r="IJ119" s="255"/>
      <c r="IK119" s="255"/>
      <c r="IL119" s="255"/>
      <c r="IM119" s="255"/>
      <c r="IN119" s="255"/>
      <c r="IO119" s="255"/>
      <c r="IP119" s="255"/>
      <c r="IQ119" s="255"/>
    </row>
    <row r="120" spans="1:251" s="253" customFormat="1" ht="12.75" customHeight="1">
      <c r="A120" s="257" t="s">
        <v>188</v>
      </c>
      <c r="B120" s="258" t="str">
        <f t="shared" si="11"/>
        <v>PCO077</v>
      </c>
      <c r="C120" s="300" t="s">
        <v>76</v>
      </c>
      <c r="D120" s="195" t="s">
        <v>203</v>
      </c>
      <c r="E120" s="294">
        <v>8</v>
      </c>
      <c r="F120" s="259"/>
      <c r="G120" s="260">
        <f t="shared" si="12"/>
        <v>0</v>
      </c>
      <c r="H120" s="254"/>
      <c r="I120" s="255"/>
      <c r="J120" s="255"/>
      <c r="K120" s="255"/>
      <c r="L120" s="255"/>
      <c r="M120" s="255"/>
      <c r="N120" s="255"/>
      <c r="O120" s="255"/>
      <c r="P120" s="255"/>
      <c r="Q120" s="255"/>
      <c r="R120" s="255"/>
      <c r="S120" s="255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F120" s="255"/>
      <c r="AG120" s="255"/>
      <c r="AH120" s="255"/>
      <c r="AI120" s="255"/>
      <c r="AJ120" s="255"/>
      <c r="AK120" s="255"/>
      <c r="AL120" s="255"/>
      <c r="AM120" s="255"/>
      <c r="AN120" s="255"/>
      <c r="AO120" s="255"/>
      <c r="AP120" s="255"/>
      <c r="AQ120" s="255"/>
      <c r="AR120" s="255"/>
      <c r="AS120" s="255"/>
      <c r="AT120" s="255"/>
      <c r="AU120" s="255"/>
      <c r="AV120" s="255"/>
      <c r="AW120" s="255"/>
      <c r="AX120" s="255"/>
      <c r="AY120" s="255"/>
      <c r="AZ120" s="255"/>
      <c r="BA120" s="255"/>
      <c r="BB120" s="255"/>
      <c r="BC120" s="255"/>
      <c r="BD120" s="255"/>
      <c r="BE120" s="255"/>
      <c r="BF120" s="255"/>
      <c r="BG120" s="255"/>
      <c r="BH120" s="255"/>
      <c r="BI120" s="255"/>
      <c r="BJ120" s="255"/>
      <c r="BK120" s="255"/>
      <c r="BL120" s="255"/>
      <c r="BM120" s="256"/>
      <c r="BN120" s="256"/>
      <c r="BO120" s="255"/>
      <c r="BP120" s="255"/>
      <c r="BQ120" s="255"/>
      <c r="BR120" s="255"/>
      <c r="BS120" s="255"/>
      <c r="BT120" s="255"/>
      <c r="BU120" s="255"/>
      <c r="BV120" s="255"/>
      <c r="BW120" s="255"/>
      <c r="BX120" s="255"/>
      <c r="BY120" s="255"/>
      <c r="BZ120" s="255"/>
      <c r="CA120" s="255"/>
      <c r="CB120" s="255"/>
      <c r="CC120" s="255"/>
      <c r="CD120" s="255"/>
      <c r="CE120" s="255"/>
      <c r="CF120" s="255"/>
      <c r="CG120" s="255"/>
      <c r="CH120" s="255"/>
      <c r="CI120" s="255"/>
      <c r="CJ120" s="255"/>
      <c r="CK120" s="255"/>
      <c r="CL120" s="255"/>
      <c r="CM120" s="255"/>
      <c r="CN120" s="255"/>
      <c r="CO120" s="255"/>
      <c r="CP120" s="255"/>
      <c r="CQ120" s="255"/>
      <c r="CR120" s="255"/>
      <c r="CS120" s="255"/>
      <c r="CT120" s="255"/>
      <c r="CU120" s="255"/>
      <c r="CV120" s="255"/>
      <c r="CW120" s="255"/>
      <c r="CX120" s="255"/>
      <c r="CY120" s="255"/>
      <c r="CZ120" s="255"/>
      <c r="DA120" s="255"/>
      <c r="DB120" s="255"/>
      <c r="DC120" s="255"/>
      <c r="DD120" s="255"/>
      <c r="DE120" s="255"/>
      <c r="DF120" s="255"/>
      <c r="DG120" s="255"/>
      <c r="DH120" s="255"/>
      <c r="DI120" s="255"/>
      <c r="DJ120" s="255"/>
      <c r="DK120" s="255"/>
      <c r="DL120" s="255"/>
      <c r="DM120" s="255"/>
      <c r="DN120" s="255"/>
      <c r="DO120" s="255"/>
      <c r="DP120" s="255"/>
      <c r="DQ120" s="255"/>
      <c r="DR120" s="255"/>
      <c r="DS120" s="255"/>
      <c r="DT120" s="255"/>
      <c r="DU120" s="255"/>
      <c r="DV120" s="255"/>
      <c r="DW120" s="255"/>
      <c r="DX120" s="255"/>
      <c r="DY120" s="255"/>
      <c r="DZ120" s="255"/>
      <c r="EA120" s="255"/>
      <c r="EB120" s="255"/>
      <c r="EC120" s="255"/>
      <c r="ED120" s="255"/>
      <c r="EE120" s="255"/>
      <c r="EF120" s="255"/>
      <c r="EG120" s="255"/>
      <c r="EH120" s="255"/>
      <c r="EI120" s="255"/>
      <c r="EJ120" s="255"/>
      <c r="EK120" s="255"/>
      <c r="EL120" s="255"/>
      <c r="EM120" s="255"/>
      <c r="EN120" s="255"/>
      <c r="EO120" s="255"/>
      <c r="EP120" s="255"/>
      <c r="EQ120" s="255"/>
      <c r="ER120" s="255"/>
      <c r="ES120" s="255"/>
      <c r="ET120" s="255"/>
      <c r="EU120" s="255"/>
      <c r="EV120" s="255"/>
      <c r="EW120" s="255"/>
      <c r="EX120" s="255"/>
      <c r="EY120" s="255"/>
      <c r="EZ120" s="255"/>
      <c r="FA120" s="255"/>
      <c r="FB120" s="255"/>
      <c r="FC120" s="255"/>
      <c r="FD120" s="255"/>
      <c r="FE120" s="255"/>
      <c r="FF120" s="255"/>
      <c r="FG120" s="255"/>
      <c r="FH120" s="255"/>
      <c r="FI120" s="255"/>
      <c r="FJ120" s="255"/>
      <c r="FK120" s="255"/>
      <c r="FL120" s="255"/>
      <c r="FM120" s="255"/>
      <c r="FN120" s="255"/>
      <c r="FO120" s="255"/>
      <c r="FP120" s="255"/>
      <c r="FQ120" s="255"/>
      <c r="FR120" s="255"/>
      <c r="FS120" s="255"/>
      <c r="FT120" s="255"/>
      <c r="FU120" s="255"/>
      <c r="FV120" s="255"/>
      <c r="FW120" s="255"/>
      <c r="FX120" s="255"/>
      <c r="FY120" s="255"/>
      <c r="FZ120" s="255"/>
      <c r="GA120" s="255"/>
      <c r="GB120" s="255"/>
      <c r="GC120" s="255"/>
      <c r="GD120" s="255"/>
      <c r="GE120" s="255"/>
      <c r="GF120" s="255"/>
      <c r="GG120" s="255"/>
      <c r="GH120" s="255"/>
      <c r="GI120" s="255"/>
      <c r="GJ120" s="255"/>
      <c r="GK120" s="255"/>
      <c r="GL120" s="255"/>
      <c r="GM120" s="255"/>
      <c r="GN120" s="255"/>
      <c r="GO120" s="255"/>
      <c r="GP120" s="255"/>
      <c r="GQ120" s="255"/>
      <c r="GR120" s="255"/>
      <c r="GS120" s="255"/>
      <c r="GT120" s="255"/>
      <c r="GU120" s="255"/>
      <c r="GV120" s="255"/>
      <c r="GW120" s="255"/>
      <c r="GX120" s="255"/>
      <c r="GY120" s="255"/>
      <c r="GZ120" s="255"/>
      <c r="HA120" s="255"/>
      <c r="HB120" s="255"/>
      <c r="HC120" s="255"/>
      <c r="HD120" s="255"/>
      <c r="HE120" s="255"/>
      <c r="HF120" s="255"/>
      <c r="HG120" s="255"/>
      <c r="HH120" s="255"/>
      <c r="HI120" s="255"/>
      <c r="HJ120" s="255"/>
      <c r="HK120" s="255"/>
      <c r="HL120" s="255"/>
      <c r="HM120" s="255"/>
      <c r="HN120" s="255"/>
      <c r="HO120" s="255"/>
      <c r="HP120" s="255"/>
      <c r="HQ120" s="255"/>
      <c r="HR120" s="255"/>
      <c r="HS120" s="255"/>
      <c r="HT120" s="255"/>
      <c r="HU120" s="255"/>
      <c r="HV120" s="255"/>
      <c r="HW120" s="255"/>
      <c r="HX120" s="255"/>
      <c r="HY120" s="255"/>
      <c r="HZ120" s="255"/>
      <c r="IA120" s="255"/>
      <c r="IB120" s="255"/>
      <c r="IC120" s="255"/>
      <c r="ID120" s="255"/>
      <c r="IE120" s="255"/>
      <c r="IF120" s="255"/>
      <c r="IG120" s="255"/>
      <c r="IH120" s="255"/>
      <c r="II120" s="255"/>
      <c r="IJ120" s="255"/>
      <c r="IK120" s="255"/>
      <c r="IL120" s="255"/>
      <c r="IM120" s="255"/>
      <c r="IN120" s="255"/>
      <c r="IO120" s="255"/>
      <c r="IP120" s="255"/>
      <c r="IQ120" s="255"/>
    </row>
    <row r="121" spans="1:251" s="253" customFormat="1" ht="12.75" customHeight="1">
      <c r="A121" s="257" t="s">
        <v>189</v>
      </c>
      <c r="B121" s="258" t="str">
        <f t="shared" si="11"/>
        <v>PCO078</v>
      </c>
      <c r="C121" s="300" t="s">
        <v>79</v>
      </c>
      <c r="D121" s="195" t="s">
        <v>203</v>
      </c>
      <c r="E121" s="294">
        <v>8</v>
      </c>
      <c r="F121" s="259"/>
      <c r="G121" s="260">
        <f t="shared" si="12"/>
        <v>0</v>
      </c>
      <c r="H121" s="254"/>
      <c r="I121" s="255"/>
      <c r="J121" s="255"/>
      <c r="K121" s="255"/>
      <c r="L121" s="255"/>
      <c r="M121" s="255"/>
      <c r="N121" s="255"/>
      <c r="O121" s="255"/>
      <c r="P121" s="255"/>
      <c r="Q121" s="255"/>
      <c r="R121" s="255"/>
      <c r="S121" s="255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F121" s="255"/>
      <c r="AG121" s="255"/>
      <c r="AH121" s="255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T121" s="255"/>
      <c r="AU121" s="255"/>
      <c r="AV121" s="255"/>
      <c r="AW121" s="255"/>
      <c r="AX121" s="255"/>
      <c r="AY121" s="255"/>
      <c r="AZ121" s="255"/>
      <c r="BA121" s="255"/>
      <c r="BB121" s="255"/>
      <c r="BC121" s="255"/>
      <c r="BD121" s="255"/>
      <c r="BE121" s="255"/>
      <c r="BF121" s="255"/>
      <c r="BG121" s="255"/>
      <c r="BH121" s="255"/>
      <c r="BI121" s="255"/>
      <c r="BJ121" s="255"/>
      <c r="BK121" s="255"/>
      <c r="BL121" s="255"/>
      <c r="BM121" s="256"/>
      <c r="BN121" s="256"/>
      <c r="BO121" s="255"/>
      <c r="BP121" s="255"/>
      <c r="BQ121" s="255"/>
      <c r="BR121" s="255"/>
      <c r="BS121" s="255"/>
      <c r="BT121" s="255"/>
      <c r="BU121" s="255"/>
      <c r="BV121" s="255"/>
      <c r="BW121" s="255"/>
      <c r="BX121" s="255"/>
      <c r="BY121" s="255"/>
      <c r="BZ121" s="255"/>
      <c r="CA121" s="255"/>
      <c r="CB121" s="255"/>
      <c r="CC121" s="255"/>
      <c r="CD121" s="255"/>
      <c r="CE121" s="255"/>
      <c r="CF121" s="255"/>
      <c r="CG121" s="255"/>
      <c r="CH121" s="255"/>
      <c r="CI121" s="255"/>
      <c r="CJ121" s="255"/>
      <c r="CK121" s="255"/>
      <c r="CL121" s="255"/>
      <c r="CM121" s="255"/>
      <c r="CN121" s="255"/>
      <c r="CO121" s="255"/>
      <c r="CP121" s="255"/>
      <c r="CQ121" s="255"/>
      <c r="CR121" s="255"/>
      <c r="CS121" s="255"/>
      <c r="CT121" s="255"/>
      <c r="CU121" s="255"/>
      <c r="CV121" s="255"/>
      <c r="CW121" s="255"/>
      <c r="CX121" s="255"/>
      <c r="CY121" s="255"/>
      <c r="CZ121" s="255"/>
      <c r="DA121" s="255"/>
      <c r="DB121" s="255"/>
      <c r="DC121" s="255"/>
      <c r="DD121" s="255"/>
      <c r="DE121" s="255"/>
      <c r="DF121" s="255"/>
      <c r="DG121" s="255"/>
      <c r="DH121" s="255"/>
      <c r="DI121" s="255"/>
      <c r="DJ121" s="255"/>
      <c r="DK121" s="255"/>
      <c r="DL121" s="255"/>
      <c r="DM121" s="255"/>
      <c r="DN121" s="255"/>
      <c r="DO121" s="255"/>
      <c r="DP121" s="255"/>
      <c r="DQ121" s="255"/>
      <c r="DR121" s="255"/>
      <c r="DS121" s="255"/>
      <c r="DT121" s="255"/>
      <c r="DU121" s="255"/>
      <c r="DV121" s="255"/>
      <c r="DW121" s="255"/>
      <c r="DX121" s="255"/>
      <c r="DY121" s="255"/>
      <c r="DZ121" s="255"/>
      <c r="EA121" s="255"/>
      <c r="EB121" s="255"/>
      <c r="EC121" s="255"/>
      <c r="ED121" s="255"/>
      <c r="EE121" s="255"/>
      <c r="EF121" s="255"/>
      <c r="EG121" s="255"/>
      <c r="EH121" s="255"/>
      <c r="EI121" s="255"/>
      <c r="EJ121" s="255"/>
      <c r="EK121" s="255"/>
      <c r="EL121" s="255"/>
      <c r="EM121" s="255"/>
      <c r="EN121" s="255"/>
      <c r="EO121" s="255"/>
      <c r="EP121" s="255"/>
      <c r="EQ121" s="255"/>
      <c r="ER121" s="255"/>
      <c r="ES121" s="255"/>
      <c r="ET121" s="255"/>
      <c r="EU121" s="255"/>
      <c r="EV121" s="255"/>
      <c r="EW121" s="255"/>
      <c r="EX121" s="255"/>
      <c r="EY121" s="255"/>
      <c r="EZ121" s="255"/>
      <c r="FA121" s="255"/>
      <c r="FB121" s="255"/>
      <c r="FC121" s="255"/>
      <c r="FD121" s="255"/>
      <c r="FE121" s="255"/>
      <c r="FF121" s="255"/>
      <c r="FG121" s="255"/>
      <c r="FH121" s="255"/>
      <c r="FI121" s="255"/>
      <c r="FJ121" s="255"/>
      <c r="FK121" s="255"/>
      <c r="FL121" s="255"/>
      <c r="FM121" s="255"/>
      <c r="FN121" s="255"/>
      <c r="FO121" s="255"/>
      <c r="FP121" s="255"/>
      <c r="FQ121" s="255"/>
      <c r="FR121" s="255"/>
      <c r="FS121" s="255"/>
      <c r="FT121" s="255"/>
      <c r="FU121" s="255"/>
      <c r="FV121" s="255"/>
      <c r="FW121" s="255"/>
      <c r="FX121" s="255"/>
      <c r="FY121" s="255"/>
      <c r="FZ121" s="255"/>
      <c r="GA121" s="255"/>
      <c r="GB121" s="255"/>
      <c r="GC121" s="255"/>
      <c r="GD121" s="255"/>
      <c r="GE121" s="255"/>
      <c r="GF121" s="255"/>
      <c r="GG121" s="255"/>
      <c r="GH121" s="255"/>
      <c r="GI121" s="255"/>
      <c r="GJ121" s="255"/>
      <c r="GK121" s="255"/>
      <c r="GL121" s="255"/>
      <c r="GM121" s="255"/>
      <c r="GN121" s="255"/>
      <c r="GO121" s="255"/>
      <c r="GP121" s="255"/>
      <c r="GQ121" s="255"/>
      <c r="GR121" s="255"/>
      <c r="GS121" s="255"/>
      <c r="GT121" s="255"/>
      <c r="GU121" s="255"/>
      <c r="GV121" s="255"/>
      <c r="GW121" s="255"/>
      <c r="GX121" s="255"/>
      <c r="GY121" s="255"/>
      <c r="GZ121" s="255"/>
      <c r="HA121" s="255"/>
      <c r="HB121" s="255"/>
      <c r="HC121" s="255"/>
      <c r="HD121" s="255"/>
      <c r="HE121" s="255"/>
      <c r="HF121" s="255"/>
      <c r="HG121" s="255"/>
      <c r="HH121" s="255"/>
      <c r="HI121" s="255"/>
      <c r="HJ121" s="255"/>
      <c r="HK121" s="255"/>
      <c r="HL121" s="255"/>
      <c r="HM121" s="255"/>
      <c r="HN121" s="255"/>
      <c r="HO121" s="255"/>
      <c r="HP121" s="255"/>
      <c r="HQ121" s="255"/>
      <c r="HR121" s="255"/>
      <c r="HS121" s="255"/>
      <c r="HT121" s="255"/>
      <c r="HU121" s="255"/>
      <c r="HV121" s="255"/>
      <c r="HW121" s="255"/>
      <c r="HX121" s="255"/>
      <c r="HY121" s="255"/>
      <c r="HZ121" s="255"/>
      <c r="IA121" s="255"/>
      <c r="IB121" s="255"/>
      <c r="IC121" s="255"/>
      <c r="ID121" s="255"/>
      <c r="IE121" s="255"/>
      <c r="IF121" s="255"/>
      <c r="IG121" s="255"/>
      <c r="IH121" s="255"/>
      <c r="II121" s="255"/>
      <c r="IJ121" s="255"/>
      <c r="IK121" s="255"/>
      <c r="IL121" s="255"/>
      <c r="IM121" s="255"/>
      <c r="IN121" s="255"/>
      <c r="IO121" s="255"/>
      <c r="IP121" s="255"/>
      <c r="IQ121" s="255"/>
    </row>
    <row r="122" spans="1:251" s="253" customFormat="1" ht="12.75" customHeight="1">
      <c r="A122" s="257" t="s">
        <v>190</v>
      </c>
      <c r="B122" s="258" t="str">
        <f t="shared" si="11"/>
        <v>PCO079</v>
      </c>
      <c r="C122" s="300" t="s">
        <v>78</v>
      </c>
      <c r="D122" s="195" t="s">
        <v>203</v>
      </c>
      <c r="E122" s="294">
        <v>8</v>
      </c>
      <c r="F122" s="259"/>
      <c r="G122" s="260">
        <f t="shared" si="12"/>
        <v>0</v>
      </c>
      <c r="H122" s="254"/>
      <c r="I122" s="255"/>
      <c r="J122" s="255"/>
      <c r="K122" s="255"/>
      <c r="L122" s="255"/>
      <c r="M122" s="255"/>
      <c r="N122" s="255"/>
      <c r="O122" s="255"/>
      <c r="P122" s="255"/>
      <c r="Q122" s="255"/>
      <c r="R122" s="255"/>
      <c r="S122" s="255"/>
      <c r="T122" s="255"/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F122" s="255"/>
      <c r="AG122" s="255"/>
      <c r="AH122" s="255"/>
      <c r="AI122" s="255"/>
      <c r="AJ122" s="255"/>
      <c r="AK122" s="255"/>
      <c r="AL122" s="255"/>
      <c r="AM122" s="255"/>
      <c r="AN122" s="255"/>
      <c r="AO122" s="255"/>
      <c r="AP122" s="255"/>
      <c r="AQ122" s="255"/>
      <c r="AR122" s="255"/>
      <c r="AS122" s="255"/>
      <c r="AT122" s="255"/>
      <c r="AU122" s="255"/>
      <c r="AV122" s="255"/>
      <c r="AW122" s="255"/>
      <c r="AX122" s="255"/>
      <c r="AY122" s="255"/>
      <c r="AZ122" s="255"/>
      <c r="BA122" s="255"/>
      <c r="BB122" s="255"/>
      <c r="BC122" s="255"/>
      <c r="BD122" s="255"/>
      <c r="BE122" s="255"/>
      <c r="BF122" s="255"/>
      <c r="BG122" s="255"/>
      <c r="BH122" s="255"/>
      <c r="BI122" s="255"/>
      <c r="BJ122" s="255"/>
      <c r="BK122" s="255"/>
      <c r="BL122" s="255"/>
      <c r="BM122" s="256"/>
      <c r="BN122" s="256"/>
      <c r="BO122" s="255"/>
      <c r="BP122" s="255"/>
      <c r="BQ122" s="255"/>
      <c r="BR122" s="255"/>
      <c r="BS122" s="255"/>
      <c r="BT122" s="255"/>
      <c r="BU122" s="255"/>
      <c r="BV122" s="255"/>
      <c r="BW122" s="255"/>
      <c r="BX122" s="255"/>
      <c r="BY122" s="255"/>
      <c r="BZ122" s="255"/>
      <c r="CA122" s="255"/>
      <c r="CB122" s="255"/>
      <c r="CC122" s="255"/>
      <c r="CD122" s="255"/>
      <c r="CE122" s="255"/>
      <c r="CF122" s="255"/>
      <c r="CG122" s="255"/>
      <c r="CH122" s="255"/>
      <c r="CI122" s="255"/>
      <c r="CJ122" s="255"/>
      <c r="CK122" s="255"/>
      <c r="CL122" s="255"/>
      <c r="CM122" s="255"/>
      <c r="CN122" s="255"/>
      <c r="CO122" s="255"/>
      <c r="CP122" s="255"/>
      <c r="CQ122" s="255"/>
      <c r="CR122" s="255"/>
      <c r="CS122" s="255"/>
      <c r="CT122" s="255"/>
      <c r="CU122" s="255"/>
      <c r="CV122" s="255"/>
      <c r="CW122" s="255"/>
      <c r="CX122" s="255"/>
      <c r="CY122" s="255"/>
      <c r="CZ122" s="255"/>
      <c r="DA122" s="255"/>
      <c r="DB122" s="255"/>
      <c r="DC122" s="255"/>
      <c r="DD122" s="255"/>
      <c r="DE122" s="255"/>
      <c r="DF122" s="255"/>
      <c r="DG122" s="255"/>
      <c r="DH122" s="255"/>
      <c r="DI122" s="255"/>
      <c r="DJ122" s="255"/>
      <c r="DK122" s="255"/>
      <c r="DL122" s="255"/>
      <c r="DM122" s="255"/>
      <c r="DN122" s="255"/>
      <c r="DO122" s="255"/>
      <c r="DP122" s="255"/>
      <c r="DQ122" s="255"/>
      <c r="DR122" s="255"/>
      <c r="DS122" s="255"/>
      <c r="DT122" s="255"/>
      <c r="DU122" s="255"/>
      <c r="DV122" s="255"/>
      <c r="DW122" s="255"/>
      <c r="DX122" s="255"/>
      <c r="DY122" s="255"/>
      <c r="DZ122" s="255"/>
      <c r="EA122" s="255"/>
      <c r="EB122" s="255"/>
      <c r="EC122" s="255"/>
      <c r="ED122" s="255"/>
      <c r="EE122" s="255"/>
      <c r="EF122" s="255"/>
      <c r="EG122" s="255"/>
      <c r="EH122" s="255"/>
      <c r="EI122" s="255"/>
      <c r="EJ122" s="255"/>
      <c r="EK122" s="255"/>
      <c r="EL122" s="255"/>
      <c r="EM122" s="255"/>
      <c r="EN122" s="255"/>
      <c r="EO122" s="255"/>
      <c r="EP122" s="255"/>
      <c r="EQ122" s="255"/>
      <c r="ER122" s="255"/>
      <c r="ES122" s="255"/>
      <c r="ET122" s="255"/>
      <c r="EU122" s="255"/>
      <c r="EV122" s="255"/>
      <c r="EW122" s="255"/>
      <c r="EX122" s="255"/>
      <c r="EY122" s="255"/>
      <c r="EZ122" s="255"/>
      <c r="FA122" s="255"/>
      <c r="FB122" s="255"/>
      <c r="FC122" s="255"/>
      <c r="FD122" s="255"/>
      <c r="FE122" s="255"/>
      <c r="FF122" s="255"/>
      <c r="FG122" s="255"/>
      <c r="FH122" s="255"/>
      <c r="FI122" s="255"/>
      <c r="FJ122" s="255"/>
      <c r="FK122" s="255"/>
      <c r="FL122" s="255"/>
      <c r="FM122" s="255"/>
      <c r="FN122" s="255"/>
      <c r="FO122" s="255"/>
      <c r="FP122" s="255"/>
      <c r="FQ122" s="255"/>
      <c r="FR122" s="255"/>
      <c r="FS122" s="255"/>
      <c r="FT122" s="255"/>
      <c r="FU122" s="255"/>
      <c r="FV122" s="255"/>
      <c r="FW122" s="255"/>
      <c r="FX122" s="255"/>
      <c r="FY122" s="255"/>
      <c r="FZ122" s="255"/>
      <c r="GA122" s="255"/>
      <c r="GB122" s="255"/>
      <c r="GC122" s="255"/>
      <c r="GD122" s="255"/>
      <c r="GE122" s="255"/>
      <c r="GF122" s="255"/>
      <c r="GG122" s="255"/>
      <c r="GH122" s="255"/>
      <c r="GI122" s="255"/>
      <c r="GJ122" s="255"/>
      <c r="GK122" s="255"/>
      <c r="GL122" s="255"/>
      <c r="GM122" s="255"/>
      <c r="GN122" s="255"/>
      <c r="GO122" s="255"/>
      <c r="GP122" s="255"/>
      <c r="GQ122" s="255"/>
      <c r="GR122" s="255"/>
      <c r="GS122" s="255"/>
      <c r="GT122" s="255"/>
      <c r="GU122" s="255"/>
      <c r="GV122" s="255"/>
      <c r="GW122" s="255"/>
      <c r="GX122" s="255"/>
      <c r="GY122" s="255"/>
      <c r="GZ122" s="255"/>
      <c r="HA122" s="255"/>
      <c r="HB122" s="255"/>
      <c r="HC122" s="255"/>
      <c r="HD122" s="255"/>
      <c r="HE122" s="255"/>
      <c r="HF122" s="255"/>
      <c r="HG122" s="255"/>
      <c r="HH122" s="255"/>
      <c r="HI122" s="255"/>
      <c r="HJ122" s="255"/>
      <c r="HK122" s="255"/>
      <c r="HL122" s="255"/>
      <c r="HM122" s="255"/>
      <c r="HN122" s="255"/>
      <c r="HO122" s="255"/>
      <c r="HP122" s="255"/>
      <c r="HQ122" s="255"/>
      <c r="HR122" s="255"/>
      <c r="HS122" s="255"/>
      <c r="HT122" s="255"/>
      <c r="HU122" s="255"/>
      <c r="HV122" s="255"/>
      <c r="HW122" s="255"/>
      <c r="HX122" s="255"/>
      <c r="HY122" s="255"/>
      <c r="HZ122" s="255"/>
      <c r="IA122" s="255"/>
      <c r="IB122" s="255"/>
      <c r="IC122" s="255"/>
      <c r="ID122" s="255"/>
      <c r="IE122" s="255"/>
      <c r="IF122" s="255"/>
      <c r="IG122" s="255"/>
      <c r="IH122" s="255"/>
      <c r="II122" s="255"/>
      <c r="IJ122" s="255"/>
      <c r="IK122" s="255"/>
      <c r="IL122" s="255"/>
      <c r="IM122" s="255"/>
      <c r="IN122" s="255"/>
      <c r="IO122" s="255"/>
      <c r="IP122" s="255"/>
      <c r="IQ122" s="255"/>
    </row>
    <row r="123" spans="1:251" s="253" customFormat="1" ht="12.75" customHeight="1">
      <c r="A123" s="257" t="s">
        <v>191</v>
      </c>
      <c r="B123" s="258" t="str">
        <f t="shared" si="11"/>
        <v>PCO080</v>
      </c>
      <c r="C123" s="300" t="s">
        <v>276</v>
      </c>
      <c r="D123" s="195" t="s">
        <v>203</v>
      </c>
      <c r="E123" s="294">
        <v>8</v>
      </c>
      <c r="F123" s="259"/>
      <c r="G123" s="260">
        <f t="shared" si="12"/>
        <v>0</v>
      </c>
      <c r="H123" s="254"/>
      <c r="I123" s="255"/>
      <c r="J123" s="255"/>
      <c r="K123" s="255"/>
      <c r="L123" s="255"/>
      <c r="M123" s="255"/>
      <c r="N123" s="255"/>
      <c r="O123" s="255"/>
      <c r="P123" s="255"/>
      <c r="Q123" s="255"/>
      <c r="R123" s="255"/>
      <c r="S123" s="255"/>
      <c r="T123" s="255"/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F123" s="255"/>
      <c r="AG123" s="255"/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  <c r="AS123" s="255"/>
      <c r="AT123" s="255"/>
      <c r="AU123" s="255"/>
      <c r="AV123" s="255"/>
      <c r="AW123" s="255"/>
      <c r="AX123" s="255"/>
      <c r="AY123" s="255"/>
      <c r="AZ123" s="255"/>
      <c r="BA123" s="255"/>
      <c r="BB123" s="255"/>
      <c r="BC123" s="255"/>
      <c r="BD123" s="255"/>
      <c r="BE123" s="255"/>
      <c r="BF123" s="255"/>
      <c r="BG123" s="255"/>
      <c r="BH123" s="255"/>
      <c r="BI123" s="255"/>
      <c r="BJ123" s="255"/>
      <c r="BK123" s="255"/>
      <c r="BL123" s="255"/>
      <c r="BM123" s="256"/>
      <c r="BN123" s="256"/>
      <c r="BO123" s="255"/>
      <c r="BP123" s="255"/>
      <c r="BQ123" s="255"/>
      <c r="BR123" s="255"/>
      <c r="BS123" s="255"/>
      <c r="BT123" s="255"/>
      <c r="BU123" s="255"/>
      <c r="BV123" s="255"/>
      <c r="BW123" s="255"/>
      <c r="BX123" s="255"/>
      <c r="BY123" s="255"/>
      <c r="BZ123" s="255"/>
      <c r="CA123" s="255"/>
      <c r="CB123" s="255"/>
      <c r="CC123" s="255"/>
      <c r="CD123" s="255"/>
      <c r="CE123" s="255"/>
      <c r="CF123" s="255"/>
      <c r="CG123" s="255"/>
      <c r="CH123" s="255"/>
      <c r="CI123" s="255"/>
      <c r="CJ123" s="255"/>
      <c r="CK123" s="255"/>
      <c r="CL123" s="255"/>
      <c r="CM123" s="255"/>
      <c r="CN123" s="255"/>
      <c r="CO123" s="255"/>
      <c r="CP123" s="255"/>
      <c r="CQ123" s="255"/>
      <c r="CR123" s="255"/>
      <c r="CS123" s="255"/>
      <c r="CT123" s="255"/>
      <c r="CU123" s="255"/>
      <c r="CV123" s="255"/>
      <c r="CW123" s="255"/>
      <c r="CX123" s="255"/>
      <c r="CY123" s="255"/>
      <c r="CZ123" s="255"/>
      <c r="DA123" s="255"/>
      <c r="DB123" s="255"/>
      <c r="DC123" s="255"/>
      <c r="DD123" s="255"/>
      <c r="DE123" s="255"/>
      <c r="DF123" s="255"/>
      <c r="DG123" s="255"/>
      <c r="DH123" s="255"/>
      <c r="DI123" s="255"/>
      <c r="DJ123" s="255"/>
      <c r="DK123" s="255"/>
      <c r="DL123" s="255"/>
      <c r="DM123" s="255"/>
      <c r="DN123" s="255"/>
      <c r="DO123" s="255"/>
      <c r="DP123" s="255"/>
      <c r="DQ123" s="255"/>
      <c r="DR123" s="255"/>
      <c r="DS123" s="255"/>
      <c r="DT123" s="255"/>
      <c r="DU123" s="255"/>
      <c r="DV123" s="255"/>
      <c r="DW123" s="255"/>
      <c r="DX123" s="255"/>
      <c r="DY123" s="255"/>
      <c r="DZ123" s="255"/>
      <c r="EA123" s="255"/>
      <c r="EB123" s="255"/>
      <c r="EC123" s="255"/>
      <c r="ED123" s="255"/>
      <c r="EE123" s="255"/>
      <c r="EF123" s="255"/>
      <c r="EG123" s="255"/>
      <c r="EH123" s="255"/>
      <c r="EI123" s="255"/>
      <c r="EJ123" s="255"/>
      <c r="EK123" s="255"/>
      <c r="EL123" s="255"/>
      <c r="EM123" s="255"/>
      <c r="EN123" s="255"/>
      <c r="EO123" s="255"/>
      <c r="EP123" s="255"/>
      <c r="EQ123" s="255"/>
      <c r="ER123" s="255"/>
      <c r="ES123" s="255"/>
      <c r="ET123" s="255"/>
      <c r="EU123" s="255"/>
      <c r="EV123" s="255"/>
      <c r="EW123" s="255"/>
      <c r="EX123" s="255"/>
      <c r="EY123" s="255"/>
      <c r="EZ123" s="255"/>
      <c r="FA123" s="255"/>
      <c r="FB123" s="255"/>
      <c r="FC123" s="255"/>
      <c r="FD123" s="255"/>
      <c r="FE123" s="255"/>
      <c r="FF123" s="255"/>
      <c r="FG123" s="255"/>
      <c r="FH123" s="255"/>
      <c r="FI123" s="255"/>
      <c r="FJ123" s="255"/>
      <c r="FK123" s="255"/>
      <c r="FL123" s="255"/>
      <c r="FM123" s="255"/>
      <c r="FN123" s="255"/>
      <c r="FO123" s="255"/>
      <c r="FP123" s="255"/>
      <c r="FQ123" s="255"/>
      <c r="FR123" s="255"/>
      <c r="FS123" s="255"/>
      <c r="FT123" s="255"/>
      <c r="FU123" s="255"/>
      <c r="FV123" s="255"/>
      <c r="FW123" s="255"/>
      <c r="FX123" s="255"/>
      <c r="FY123" s="255"/>
      <c r="FZ123" s="255"/>
      <c r="GA123" s="255"/>
      <c r="GB123" s="255"/>
      <c r="GC123" s="255"/>
      <c r="GD123" s="255"/>
      <c r="GE123" s="255"/>
      <c r="GF123" s="255"/>
      <c r="GG123" s="255"/>
      <c r="GH123" s="255"/>
      <c r="GI123" s="255"/>
      <c r="GJ123" s="255"/>
      <c r="GK123" s="255"/>
      <c r="GL123" s="255"/>
      <c r="GM123" s="255"/>
      <c r="GN123" s="255"/>
      <c r="GO123" s="255"/>
      <c r="GP123" s="255"/>
      <c r="GQ123" s="255"/>
      <c r="GR123" s="255"/>
      <c r="GS123" s="255"/>
      <c r="GT123" s="255"/>
      <c r="GU123" s="255"/>
      <c r="GV123" s="255"/>
      <c r="GW123" s="255"/>
      <c r="GX123" s="255"/>
      <c r="GY123" s="255"/>
      <c r="GZ123" s="255"/>
      <c r="HA123" s="255"/>
      <c r="HB123" s="255"/>
      <c r="HC123" s="255"/>
      <c r="HD123" s="255"/>
      <c r="HE123" s="255"/>
      <c r="HF123" s="255"/>
      <c r="HG123" s="255"/>
      <c r="HH123" s="255"/>
      <c r="HI123" s="255"/>
      <c r="HJ123" s="255"/>
      <c r="HK123" s="255"/>
      <c r="HL123" s="255"/>
      <c r="HM123" s="255"/>
      <c r="HN123" s="255"/>
      <c r="HO123" s="255"/>
      <c r="HP123" s="255"/>
      <c r="HQ123" s="255"/>
      <c r="HR123" s="255"/>
      <c r="HS123" s="255"/>
      <c r="HT123" s="255"/>
      <c r="HU123" s="255"/>
      <c r="HV123" s="255"/>
      <c r="HW123" s="255"/>
      <c r="HX123" s="255"/>
      <c r="HY123" s="255"/>
      <c r="HZ123" s="255"/>
      <c r="IA123" s="255"/>
      <c r="IB123" s="255"/>
      <c r="IC123" s="255"/>
      <c r="ID123" s="255"/>
      <c r="IE123" s="255"/>
      <c r="IF123" s="255"/>
      <c r="IG123" s="255"/>
      <c r="IH123" s="255"/>
      <c r="II123" s="255"/>
      <c r="IJ123" s="255"/>
      <c r="IK123" s="255"/>
      <c r="IL123" s="255"/>
      <c r="IM123" s="255"/>
      <c r="IN123" s="255"/>
      <c r="IO123" s="255"/>
      <c r="IP123" s="255"/>
      <c r="IQ123" s="255"/>
    </row>
    <row r="124" spans="1:251" s="253" customFormat="1" ht="12.75" customHeight="1">
      <c r="A124" s="257" t="s">
        <v>192</v>
      </c>
      <c r="B124" s="258" t="str">
        <f t="shared" si="11"/>
        <v>PCO081</v>
      </c>
      <c r="C124" s="300" t="s">
        <v>77</v>
      </c>
      <c r="D124" s="195" t="s">
        <v>203</v>
      </c>
      <c r="E124" s="294">
        <v>16</v>
      </c>
      <c r="F124" s="259"/>
      <c r="G124" s="260">
        <f t="shared" si="12"/>
        <v>0</v>
      </c>
      <c r="H124" s="254"/>
      <c r="I124" s="255"/>
      <c r="J124" s="255"/>
      <c r="K124" s="255"/>
      <c r="L124" s="255"/>
      <c r="M124" s="255"/>
      <c r="N124" s="255"/>
      <c r="O124" s="255"/>
      <c r="P124" s="255"/>
      <c r="Q124" s="255"/>
      <c r="R124" s="255"/>
      <c r="S124" s="255"/>
      <c r="T124" s="255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F124" s="255"/>
      <c r="AG124" s="255"/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  <c r="AT124" s="255"/>
      <c r="AU124" s="255"/>
      <c r="AV124" s="255"/>
      <c r="AW124" s="255"/>
      <c r="AX124" s="255"/>
      <c r="AY124" s="255"/>
      <c r="AZ124" s="255"/>
      <c r="BA124" s="255"/>
      <c r="BB124" s="255"/>
      <c r="BC124" s="255"/>
      <c r="BD124" s="255"/>
      <c r="BE124" s="255"/>
      <c r="BF124" s="255"/>
      <c r="BG124" s="255"/>
      <c r="BH124" s="255"/>
      <c r="BI124" s="255"/>
      <c r="BJ124" s="255"/>
      <c r="BK124" s="255"/>
      <c r="BL124" s="255"/>
      <c r="BM124" s="256"/>
      <c r="BN124" s="256"/>
      <c r="BO124" s="255"/>
      <c r="BP124" s="255"/>
      <c r="BQ124" s="255"/>
      <c r="BR124" s="255"/>
      <c r="BS124" s="255"/>
      <c r="BT124" s="255"/>
      <c r="BU124" s="255"/>
      <c r="BV124" s="255"/>
      <c r="BW124" s="255"/>
      <c r="BX124" s="255"/>
      <c r="BY124" s="255"/>
      <c r="BZ124" s="255"/>
      <c r="CA124" s="255"/>
      <c r="CB124" s="255"/>
      <c r="CC124" s="255"/>
      <c r="CD124" s="255"/>
      <c r="CE124" s="255"/>
      <c r="CF124" s="255"/>
      <c r="CG124" s="255"/>
      <c r="CH124" s="255"/>
      <c r="CI124" s="255"/>
      <c r="CJ124" s="255"/>
      <c r="CK124" s="255"/>
      <c r="CL124" s="255"/>
      <c r="CM124" s="255"/>
      <c r="CN124" s="255"/>
      <c r="CO124" s="255"/>
      <c r="CP124" s="255"/>
      <c r="CQ124" s="255"/>
      <c r="CR124" s="255"/>
      <c r="CS124" s="255"/>
      <c r="CT124" s="255"/>
      <c r="CU124" s="255"/>
      <c r="CV124" s="255"/>
      <c r="CW124" s="255"/>
      <c r="CX124" s="255"/>
      <c r="CY124" s="255"/>
      <c r="CZ124" s="255"/>
      <c r="DA124" s="255"/>
      <c r="DB124" s="255"/>
      <c r="DC124" s="255"/>
      <c r="DD124" s="255"/>
      <c r="DE124" s="255"/>
      <c r="DF124" s="255"/>
      <c r="DG124" s="255"/>
      <c r="DH124" s="255"/>
      <c r="DI124" s="255"/>
      <c r="DJ124" s="255"/>
      <c r="DK124" s="255"/>
      <c r="DL124" s="255"/>
      <c r="DM124" s="255"/>
      <c r="DN124" s="255"/>
      <c r="DO124" s="255"/>
      <c r="DP124" s="255"/>
      <c r="DQ124" s="255"/>
      <c r="DR124" s="255"/>
      <c r="DS124" s="255"/>
      <c r="DT124" s="255"/>
      <c r="DU124" s="255"/>
      <c r="DV124" s="255"/>
      <c r="DW124" s="255"/>
      <c r="DX124" s="255"/>
      <c r="DY124" s="255"/>
      <c r="DZ124" s="255"/>
      <c r="EA124" s="255"/>
      <c r="EB124" s="255"/>
      <c r="EC124" s="255"/>
      <c r="ED124" s="255"/>
      <c r="EE124" s="255"/>
      <c r="EF124" s="255"/>
      <c r="EG124" s="255"/>
      <c r="EH124" s="255"/>
      <c r="EI124" s="255"/>
      <c r="EJ124" s="255"/>
      <c r="EK124" s="255"/>
      <c r="EL124" s="255"/>
      <c r="EM124" s="255"/>
      <c r="EN124" s="255"/>
      <c r="EO124" s="255"/>
      <c r="EP124" s="255"/>
      <c r="EQ124" s="255"/>
      <c r="ER124" s="255"/>
      <c r="ES124" s="255"/>
      <c r="ET124" s="255"/>
      <c r="EU124" s="255"/>
      <c r="EV124" s="255"/>
      <c r="EW124" s="255"/>
      <c r="EX124" s="255"/>
      <c r="EY124" s="255"/>
      <c r="EZ124" s="255"/>
      <c r="FA124" s="255"/>
      <c r="FB124" s="255"/>
      <c r="FC124" s="255"/>
      <c r="FD124" s="255"/>
      <c r="FE124" s="255"/>
      <c r="FF124" s="255"/>
      <c r="FG124" s="255"/>
      <c r="FH124" s="255"/>
      <c r="FI124" s="255"/>
      <c r="FJ124" s="255"/>
      <c r="FK124" s="255"/>
      <c r="FL124" s="255"/>
      <c r="FM124" s="255"/>
      <c r="FN124" s="255"/>
      <c r="FO124" s="255"/>
      <c r="FP124" s="255"/>
      <c r="FQ124" s="255"/>
      <c r="FR124" s="255"/>
      <c r="FS124" s="255"/>
      <c r="FT124" s="255"/>
      <c r="FU124" s="255"/>
      <c r="FV124" s="255"/>
      <c r="FW124" s="255"/>
      <c r="FX124" s="255"/>
      <c r="FY124" s="255"/>
      <c r="FZ124" s="255"/>
      <c r="GA124" s="255"/>
      <c r="GB124" s="255"/>
      <c r="GC124" s="255"/>
      <c r="GD124" s="255"/>
      <c r="GE124" s="255"/>
      <c r="GF124" s="255"/>
      <c r="GG124" s="255"/>
      <c r="GH124" s="255"/>
      <c r="GI124" s="255"/>
      <c r="GJ124" s="255"/>
      <c r="GK124" s="255"/>
      <c r="GL124" s="255"/>
      <c r="GM124" s="255"/>
      <c r="GN124" s="255"/>
      <c r="GO124" s="255"/>
      <c r="GP124" s="255"/>
      <c r="GQ124" s="255"/>
      <c r="GR124" s="255"/>
      <c r="GS124" s="255"/>
      <c r="GT124" s="255"/>
      <c r="GU124" s="255"/>
      <c r="GV124" s="255"/>
      <c r="GW124" s="255"/>
      <c r="GX124" s="255"/>
      <c r="GY124" s="255"/>
      <c r="GZ124" s="255"/>
      <c r="HA124" s="255"/>
      <c r="HB124" s="255"/>
      <c r="HC124" s="255"/>
      <c r="HD124" s="255"/>
      <c r="HE124" s="255"/>
      <c r="HF124" s="255"/>
      <c r="HG124" s="255"/>
      <c r="HH124" s="255"/>
      <c r="HI124" s="255"/>
      <c r="HJ124" s="255"/>
      <c r="HK124" s="255"/>
      <c r="HL124" s="255"/>
      <c r="HM124" s="255"/>
      <c r="HN124" s="255"/>
      <c r="HO124" s="255"/>
      <c r="HP124" s="255"/>
      <c r="HQ124" s="255"/>
      <c r="HR124" s="255"/>
      <c r="HS124" s="255"/>
      <c r="HT124" s="255"/>
      <c r="HU124" s="255"/>
      <c r="HV124" s="255"/>
      <c r="HW124" s="255"/>
      <c r="HX124" s="255"/>
      <c r="HY124" s="255"/>
      <c r="HZ124" s="255"/>
      <c r="IA124" s="255"/>
      <c r="IB124" s="255"/>
      <c r="IC124" s="255"/>
      <c r="ID124" s="255"/>
      <c r="IE124" s="255"/>
      <c r="IF124" s="255"/>
      <c r="IG124" s="255"/>
      <c r="IH124" s="255"/>
      <c r="II124" s="255"/>
      <c r="IJ124" s="255"/>
      <c r="IK124" s="255"/>
      <c r="IL124" s="255"/>
      <c r="IM124" s="255"/>
      <c r="IN124" s="255"/>
      <c r="IO124" s="255"/>
      <c r="IP124" s="255"/>
      <c r="IQ124" s="255"/>
    </row>
    <row r="125" spans="1:251" s="253" customFormat="1" ht="12.75" customHeight="1">
      <c r="A125" s="257" t="s">
        <v>193</v>
      </c>
      <c r="B125" s="258" t="str">
        <f t="shared" si="11"/>
        <v>PCO082</v>
      </c>
      <c r="C125" s="300" t="s">
        <v>235</v>
      </c>
      <c r="D125" s="195" t="s">
        <v>203</v>
      </c>
      <c r="E125" s="294">
        <v>8</v>
      </c>
      <c r="F125" s="259"/>
      <c r="G125" s="260">
        <f t="shared" si="12"/>
        <v>0</v>
      </c>
      <c r="H125" s="254"/>
      <c r="I125" s="255"/>
      <c r="J125" s="255"/>
      <c r="K125" s="255"/>
      <c r="L125" s="255"/>
      <c r="M125" s="255"/>
      <c r="N125" s="255"/>
      <c r="O125" s="255"/>
      <c r="P125" s="255"/>
      <c r="Q125" s="255"/>
      <c r="R125" s="255"/>
      <c r="S125" s="255"/>
      <c r="T125" s="255"/>
      <c r="U125" s="255"/>
      <c r="V125" s="255"/>
      <c r="W125" s="255"/>
      <c r="X125" s="255"/>
      <c r="Y125" s="255"/>
      <c r="Z125" s="255"/>
      <c r="AA125" s="255"/>
      <c r="AB125" s="255"/>
      <c r="AC125" s="255"/>
      <c r="AD125" s="255"/>
      <c r="AE125" s="255"/>
      <c r="AF125" s="255"/>
      <c r="AG125" s="255"/>
      <c r="AH125" s="255"/>
      <c r="AI125" s="255"/>
      <c r="AJ125" s="255"/>
      <c r="AK125" s="255"/>
      <c r="AL125" s="255"/>
      <c r="AM125" s="255"/>
      <c r="AN125" s="255"/>
      <c r="AO125" s="255"/>
      <c r="AP125" s="255"/>
      <c r="AQ125" s="255"/>
      <c r="AR125" s="255"/>
      <c r="AS125" s="255"/>
      <c r="AT125" s="255"/>
      <c r="AU125" s="255"/>
      <c r="AV125" s="255"/>
      <c r="AW125" s="255"/>
      <c r="AX125" s="255"/>
      <c r="AY125" s="255"/>
      <c r="AZ125" s="255"/>
      <c r="BA125" s="255"/>
      <c r="BB125" s="255"/>
      <c r="BC125" s="255"/>
      <c r="BD125" s="255"/>
      <c r="BE125" s="255"/>
      <c r="BF125" s="255"/>
      <c r="BG125" s="255"/>
      <c r="BH125" s="255"/>
      <c r="BI125" s="255"/>
      <c r="BJ125" s="255"/>
      <c r="BK125" s="255"/>
      <c r="BL125" s="255"/>
      <c r="BM125" s="256"/>
      <c r="BN125" s="256"/>
      <c r="BO125" s="255"/>
      <c r="BP125" s="255"/>
      <c r="BQ125" s="255"/>
      <c r="BR125" s="255"/>
      <c r="BS125" s="255"/>
      <c r="BT125" s="255"/>
      <c r="BU125" s="255"/>
      <c r="BV125" s="255"/>
      <c r="BW125" s="255"/>
      <c r="BX125" s="255"/>
      <c r="BY125" s="255"/>
      <c r="BZ125" s="255"/>
      <c r="CA125" s="255"/>
      <c r="CB125" s="255"/>
      <c r="CC125" s="255"/>
      <c r="CD125" s="255"/>
      <c r="CE125" s="255"/>
      <c r="CF125" s="255"/>
      <c r="CG125" s="255"/>
      <c r="CH125" s="255"/>
      <c r="CI125" s="255"/>
      <c r="CJ125" s="255"/>
      <c r="CK125" s="255"/>
      <c r="CL125" s="255"/>
      <c r="CM125" s="255"/>
      <c r="CN125" s="255"/>
      <c r="CO125" s="255"/>
      <c r="CP125" s="255"/>
      <c r="CQ125" s="255"/>
      <c r="CR125" s="255"/>
      <c r="CS125" s="255"/>
      <c r="CT125" s="255"/>
      <c r="CU125" s="255"/>
      <c r="CV125" s="255"/>
      <c r="CW125" s="255"/>
      <c r="CX125" s="255"/>
      <c r="CY125" s="255"/>
      <c r="CZ125" s="255"/>
      <c r="DA125" s="255"/>
      <c r="DB125" s="255"/>
      <c r="DC125" s="255"/>
      <c r="DD125" s="255"/>
      <c r="DE125" s="255"/>
      <c r="DF125" s="255"/>
      <c r="DG125" s="255"/>
      <c r="DH125" s="255"/>
      <c r="DI125" s="255"/>
      <c r="DJ125" s="255"/>
      <c r="DK125" s="255"/>
      <c r="DL125" s="255"/>
      <c r="DM125" s="255"/>
      <c r="DN125" s="255"/>
      <c r="DO125" s="255"/>
      <c r="DP125" s="255"/>
      <c r="DQ125" s="255"/>
      <c r="DR125" s="255"/>
      <c r="DS125" s="255"/>
      <c r="DT125" s="255"/>
      <c r="DU125" s="255"/>
      <c r="DV125" s="255"/>
      <c r="DW125" s="255"/>
      <c r="DX125" s="255"/>
      <c r="DY125" s="255"/>
      <c r="DZ125" s="255"/>
      <c r="EA125" s="255"/>
      <c r="EB125" s="255"/>
      <c r="EC125" s="255"/>
      <c r="ED125" s="255"/>
      <c r="EE125" s="255"/>
      <c r="EF125" s="255"/>
      <c r="EG125" s="255"/>
      <c r="EH125" s="255"/>
      <c r="EI125" s="255"/>
      <c r="EJ125" s="255"/>
      <c r="EK125" s="255"/>
      <c r="EL125" s="255"/>
      <c r="EM125" s="255"/>
      <c r="EN125" s="255"/>
      <c r="EO125" s="255"/>
      <c r="EP125" s="255"/>
      <c r="EQ125" s="255"/>
      <c r="ER125" s="255"/>
      <c r="ES125" s="255"/>
      <c r="ET125" s="255"/>
      <c r="EU125" s="255"/>
      <c r="EV125" s="255"/>
      <c r="EW125" s="255"/>
      <c r="EX125" s="255"/>
      <c r="EY125" s="255"/>
      <c r="EZ125" s="255"/>
      <c r="FA125" s="255"/>
      <c r="FB125" s="255"/>
      <c r="FC125" s="255"/>
      <c r="FD125" s="255"/>
      <c r="FE125" s="255"/>
      <c r="FF125" s="255"/>
      <c r="FG125" s="255"/>
      <c r="FH125" s="255"/>
      <c r="FI125" s="255"/>
      <c r="FJ125" s="255"/>
      <c r="FK125" s="255"/>
      <c r="FL125" s="255"/>
      <c r="FM125" s="255"/>
      <c r="FN125" s="255"/>
      <c r="FO125" s="255"/>
      <c r="FP125" s="255"/>
      <c r="FQ125" s="255"/>
      <c r="FR125" s="255"/>
      <c r="FS125" s="255"/>
      <c r="FT125" s="255"/>
      <c r="FU125" s="255"/>
      <c r="FV125" s="255"/>
      <c r="FW125" s="255"/>
      <c r="FX125" s="255"/>
      <c r="FY125" s="255"/>
      <c r="FZ125" s="255"/>
      <c r="GA125" s="255"/>
      <c r="GB125" s="255"/>
      <c r="GC125" s="255"/>
      <c r="GD125" s="255"/>
      <c r="GE125" s="255"/>
      <c r="GF125" s="255"/>
      <c r="GG125" s="255"/>
      <c r="GH125" s="255"/>
      <c r="GI125" s="255"/>
      <c r="GJ125" s="255"/>
      <c r="GK125" s="255"/>
      <c r="GL125" s="255"/>
      <c r="GM125" s="255"/>
      <c r="GN125" s="255"/>
      <c r="GO125" s="255"/>
      <c r="GP125" s="255"/>
      <c r="GQ125" s="255"/>
      <c r="GR125" s="255"/>
      <c r="GS125" s="255"/>
      <c r="GT125" s="255"/>
      <c r="GU125" s="255"/>
      <c r="GV125" s="255"/>
      <c r="GW125" s="255"/>
      <c r="GX125" s="255"/>
      <c r="GY125" s="255"/>
      <c r="GZ125" s="255"/>
      <c r="HA125" s="255"/>
      <c r="HB125" s="255"/>
      <c r="HC125" s="255"/>
      <c r="HD125" s="255"/>
      <c r="HE125" s="255"/>
      <c r="HF125" s="255"/>
      <c r="HG125" s="255"/>
      <c r="HH125" s="255"/>
      <c r="HI125" s="255"/>
      <c r="HJ125" s="255"/>
      <c r="HK125" s="255"/>
      <c r="HL125" s="255"/>
      <c r="HM125" s="255"/>
      <c r="HN125" s="255"/>
      <c r="HO125" s="255"/>
      <c r="HP125" s="255"/>
      <c r="HQ125" s="255"/>
      <c r="HR125" s="255"/>
      <c r="HS125" s="255"/>
      <c r="HT125" s="255"/>
      <c r="HU125" s="255"/>
      <c r="HV125" s="255"/>
      <c r="HW125" s="255"/>
      <c r="HX125" s="255"/>
      <c r="HY125" s="255"/>
      <c r="HZ125" s="255"/>
      <c r="IA125" s="255"/>
      <c r="IB125" s="255"/>
      <c r="IC125" s="255"/>
      <c r="ID125" s="255"/>
      <c r="IE125" s="255"/>
      <c r="IF125" s="255"/>
      <c r="IG125" s="255"/>
      <c r="IH125" s="255"/>
      <c r="II125" s="255"/>
      <c r="IJ125" s="255"/>
      <c r="IK125" s="255"/>
      <c r="IL125" s="255"/>
      <c r="IM125" s="255"/>
      <c r="IN125" s="255"/>
      <c r="IO125" s="255"/>
      <c r="IP125" s="255"/>
      <c r="IQ125" s="255"/>
    </row>
    <row r="126" spans="1:251" s="253" customFormat="1" ht="12.75" customHeight="1">
      <c r="A126" s="257" t="s">
        <v>194</v>
      </c>
      <c r="B126" s="258" t="str">
        <f t="shared" si="11"/>
        <v>PCO083</v>
      </c>
      <c r="C126" s="300" t="s">
        <v>277</v>
      </c>
      <c r="D126" s="195" t="s">
        <v>203</v>
      </c>
      <c r="E126" s="294">
        <v>8</v>
      </c>
      <c r="F126" s="259"/>
      <c r="G126" s="260">
        <f t="shared" si="12"/>
        <v>0</v>
      </c>
      <c r="H126" s="254"/>
      <c r="I126" s="255"/>
      <c r="J126" s="255"/>
      <c r="K126" s="255"/>
      <c r="L126" s="255"/>
      <c r="M126" s="255"/>
      <c r="N126" s="255"/>
      <c r="O126" s="255"/>
      <c r="P126" s="255"/>
      <c r="Q126" s="255"/>
      <c r="R126" s="255"/>
      <c r="S126" s="255"/>
      <c r="T126" s="255"/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F126" s="255"/>
      <c r="AG126" s="255"/>
      <c r="AH126" s="255"/>
      <c r="AI126" s="255"/>
      <c r="AJ126" s="255"/>
      <c r="AK126" s="255"/>
      <c r="AL126" s="255"/>
      <c r="AM126" s="255"/>
      <c r="AN126" s="255"/>
      <c r="AO126" s="255"/>
      <c r="AP126" s="255"/>
      <c r="AQ126" s="255"/>
      <c r="AR126" s="255"/>
      <c r="AS126" s="255"/>
      <c r="AT126" s="255"/>
      <c r="AU126" s="255"/>
      <c r="AV126" s="255"/>
      <c r="AW126" s="255"/>
      <c r="AX126" s="255"/>
      <c r="AY126" s="255"/>
      <c r="AZ126" s="255"/>
      <c r="BA126" s="255"/>
      <c r="BB126" s="255"/>
      <c r="BC126" s="255"/>
      <c r="BD126" s="255"/>
      <c r="BE126" s="255"/>
      <c r="BF126" s="255"/>
      <c r="BG126" s="255"/>
      <c r="BH126" s="255"/>
      <c r="BI126" s="255"/>
      <c r="BJ126" s="255"/>
      <c r="BK126" s="255"/>
      <c r="BL126" s="255"/>
      <c r="BM126" s="256"/>
      <c r="BN126" s="256"/>
      <c r="BO126" s="255"/>
      <c r="BP126" s="255"/>
      <c r="BQ126" s="255"/>
      <c r="BR126" s="255"/>
      <c r="BS126" s="255"/>
      <c r="BT126" s="255"/>
      <c r="BU126" s="255"/>
      <c r="BV126" s="255"/>
      <c r="BW126" s="255"/>
      <c r="BX126" s="255"/>
      <c r="BY126" s="255"/>
      <c r="BZ126" s="255"/>
      <c r="CA126" s="255"/>
      <c r="CB126" s="255"/>
      <c r="CC126" s="255"/>
      <c r="CD126" s="255"/>
      <c r="CE126" s="255"/>
      <c r="CF126" s="255"/>
      <c r="CG126" s="255"/>
      <c r="CH126" s="255"/>
      <c r="CI126" s="255"/>
      <c r="CJ126" s="255"/>
      <c r="CK126" s="255"/>
      <c r="CL126" s="255"/>
      <c r="CM126" s="255"/>
      <c r="CN126" s="255"/>
      <c r="CO126" s="255"/>
      <c r="CP126" s="255"/>
      <c r="CQ126" s="255"/>
      <c r="CR126" s="255"/>
      <c r="CS126" s="255"/>
      <c r="CT126" s="255"/>
      <c r="CU126" s="255"/>
      <c r="CV126" s="255"/>
      <c r="CW126" s="255"/>
      <c r="CX126" s="255"/>
      <c r="CY126" s="255"/>
      <c r="CZ126" s="255"/>
      <c r="DA126" s="255"/>
      <c r="DB126" s="255"/>
      <c r="DC126" s="255"/>
      <c r="DD126" s="255"/>
      <c r="DE126" s="255"/>
      <c r="DF126" s="255"/>
      <c r="DG126" s="255"/>
      <c r="DH126" s="255"/>
      <c r="DI126" s="255"/>
      <c r="DJ126" s="255"/>
      <c r="DK126" s="255"/>
      <c r="DL126" s="255"/>
      <c r="DM126" s="255"/>
      <c r="DN126" s="255"/>
      <c r="DO126" s="255"/>
      <c r="DP126" s="255"/>
      <c r="DQ126" s="255"/>
      <c r="DR126" s="255"/>
      <c r="DS126" s="255"/>
      <c r="DT126" s="255"/>
      <c r="DU126" s="255"/>
      <c r="DV126" s="255"/>
      <c r="DW126" s="255"/>
      <c r="DX126" s="255"/>
      <c r="DY126" s="255"/>
      <c r="DZ126" s="255"/>
      <c r="EA126" s="255"/>
      <c r="EB126" s="255"/>
      <c r="EC126" s="255"/>
      <c r="ED126" s="255"/>
      <c r="EE126" s="255"/>
      <c r="EF126" s="255"/>
      <c r="EG126" s="255"/>
      <c r="EH126" s="255"/>
      <c r="EI126" s="255"/>
      <c r="EJ126" s="255"/>
      <c r="EK126" s="255"/>
      <c r="EL126" s="255"/>
      <c r="EM126" s="255"/>
      <c r="EN126" s="255"/>
      <c r="EO126" s="255"/>
      <c r="EP126" s="255"/>
      <c r="EQ126" s="255"/>
      <c r="ER126" s="255"/>
      <c r="ES126" s="255"/>
      <c r="ET126" s="255"/>
      <c r="EU126" s="255"/>
      <c r="EV126" s="255"/>
      <c r="EW126" s="255"/>
      <c r="EX126" s="255"/>
      <c r="EY126" s="255"/>
      <c r="EZ126" s="255"/>
      <c r="FA126" s="255"/>
      <c r="FB126" s="255"/>
      <c r="FC126" s="255"/>
      <c r="FD126" s="255"/>
      <c r="FE126" s="255"/>
      <c r="FF126" s="255"/>
      <c r="FG126" s="255"/>
      <c r="FH126" s="255"/>
      <c r="FI126" s="255"/>
      <c r="FJ126" s="255"/>
      <c r="FK126" s="255"/>
      <c r="FL126" s="255"/>
      <c r="FM126" s="255"/>
      <c r="FN126" s="255"/>
      <c r="FO126" s="255"/>
      <c r="FP126" s="255"/>
      <c r="FQ126" s="255"/>
      <c r="FR126" s="255"/>
      <c r="FS126" s="255"/>
      <c r="FT126" s="255"/>
      <c r="FU126" s="255"/>
      <c r="FV126" s="255"/>
      <c r="FW126" s="255"/>
      <c r="FX126" s="255"/>
      <c r="FY126" s="255"/>
      <c r="FZ126" s="255"/>
      <c r="GA126" s="255"/>
      <c r="GB126" s="255"/>
      <c r="GC126" s="255"/>
      <c r="GD126" s="255"/>
      <c r="GE126" s="255"/>
      <c r="GF126" s="255"/>
      <c r="GG126" s="255"/>
      <c r="GH126" s="255"/>
      <c r="GI126" s="255"/>
      <c r="GJ126" s="255"/>
      <c r="GK126" s="255"/>
      <c r="GL126" s="255"/>
      <c r="GM126" s="255"/>
      <c r="GN126" s="255"/>
      <c r="GO126" s="255"/>
      <c r="GP126" s="255"/>
      <c r="GQ126" s="255"/>
      <c r="GR126" s="255"/>
      <c r="GS126" s="255"/>
      <c r="GT126" s="255"/>
      <c r="GU126" s="255"/>
      <c r="GV126" s="255"/>
      <c r="GW126" s="255"/>
      <c r="GX126" s="255"/>
      <c r="GY126" s="255"/>
      <c r="GZ126" s="255"/>
      <c r="HA126" s="255"/>
      <c r="HB126" s="255"/>
      <c r="HC126" s="255"/>
      <c r="HD126" s="255"/>
      <c r="HE126" s="255"/>
      <c r="HF126" s="255"/>
      <c r="HG126" s="255"/>
      <c r="HH126" s="255"/>
      <c r="HI126" s="255"/>
      <c r="HJ126" s="255"/>
      <c r="HK126" s="255"/>
      <c r="HL126" s="255"/>
      <c r="HM126" s="255"/>
      <c r="HN126" s="255"/>
      <c r="HO126" s="255"/>
      <c r="HP126" s="255"/>
      <c r="HQ126" s="255"/>
      <c r="HR126" s="255"/>
      <c r="HS126" s="255"/>
      <c r="HT126" s="255"/>
      <c r="HU126" s="255"/>
      <c r="HV126" s="255"/>
      <c r="HW126" s="255"/>
      <c r="HX126" s="255"/>
      <c r="HY126" s="255"/>
      <c r="HZ126" s="255"/>
      <c r="IA126" s="255"/>
      <c r="IB126" s="255"/>
      <c r="IC126" s="255"/>
      <c r="ID126" s="255"/>
      <c r="IE126" s="255"/>
      <c r="IF126" s="255"/>
      <c r="IG126" s="255"/>
      <c r="IH126" s="255"/>
      <c r="II126" s="255"/>
      <c r="IJ126" s="255"/>
      <c r="IK126" s="255"/>
      <c r="IL126" s="255"/>
      <c r="IM126" s="255"/>
      <c r="IN126" s="255"/>
      <c r="IO126" s="255"/>
      <c r="IP126" s="255"/>
      <c r="IQ126" s="255"/>
    </row>
    <row r="127" spans="1:251" s="253" customFormat="1" ht="12.75" customHeight="1">
      <c r="A127" s="257" t="s">
        <v>195</v>
      </c>
      <c r="B127" s="258" t="str">
        <f t="shared" si="11"/>
        <v>PCO084</v>
      </c>
      <c r="C127" s="300" t="s">
        <v>80</v>
      </c>
      <c r="D127" s="195" t="s">
        <v>203</v>
      </c>
      <c r="E127" s="294">
        <v>8</v>
      </c>
      <c r="F127" s="259"/>
      <c r="G127" s="260">
        <f t="shared" si="12"/>
        <v>0</v>
      </c>
      <c r="H127" s="254"/>
      <c r="I127" s="255"/>
      <c r="J127" s="255"/>
      <c r="K127" s="255"/>
      <c r="L127" s="255"/>
      <c r="M127" s="255"/>
      <c r="N127" s="255"/>
      <c r="O127" s="255"/>
      <c r="P127" s="255"/>
      <c r="Q127" s="255"/>
      <c r="R127" s="255"/>
      <c r="S127" s="255"/>
      <c r="T127" s="255"/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F127" s="255"/>
      <c r="AG127" s="255"/>
      <c r="AH127" s="255"/>
      <c r="AI127" s="255"/>
      <c r="AJ127" s="255"/>
      <c r="AK127" s="255"/>
      <c r="AL127" s="255"/>
      <c r="AM127" s="255"/>
      <c r="AN127" s="255"/>
      <c r="AO127" s="255"/>
      <c r="AP127" s="255"/>
      <c r="AQ127" s="255"/>
      <c r="AR127" s="255"/>
      <c r="AS127" s="255"/>
      <c r="AT127" s="255"/>
      <c r="AU127" s="255"/>
      <c r="AV127" s="255"/>
      <c r="AW127" s="255"/>
      <c r="AX127" s="255"/>
      <c r="AY127" s="255"/>
      <c r="AZ127" s="255"/>
      <c r="BA127" s="255"/>
      <c r="BB127" s="255"/>
      <c r="BC127" s="255"/>
      <c r="BD127" s="255"/>
      <c r="BE127" s="255"/>
      <c r="BF127" s="255"/>
      <c r="BG127" s="255"/>
      <c r="BH127" s="255"/>
      <c r="BI127" s="255"/>
      <c r="BJ127" s="255"/>
      <c r="BK127" s="255"/>
      <c r="BL127" s="255"/>
      <c r="BM127" s="256"/>
      <c r="BN127" s="256"/>
      <c r="BO127" s="255"/>
      <c r="BP127" s="255"/>
      <c r="BQ127" s="255"/>
      <c r="BR127" s="255"/>
      <c r="BS127" s="255"/>
      <c r="BT127" s="255"/>
      <c r="BU127" s="255"/>
      <c r="BV127" s="255"/>
      <c r="BW127" s="255"/>
      <c r="BX127" s="255"/>
      <c r="BY127" s="255"/>
      <c r="BZ127" s="255"/>
      <c r="CA127" s="255"/>
      <c r="CB127" s="255"/>
      <c r="CC127" s="255"/>
      <c r="CD127" s="255"/>
      <c r="CE127" s="255"/>
      <c r="CF127" s="255"/>
      <c r="CG127" s="255"/>
      <c r="CH127" s="255"/>
      <c r="CI127" s="255"/>
      <c r="CJ127" s="255"/>
      <c r="CK127" s="255"/>
      <c r="CL127" s="255"/>
      <c r="CM127" s="255"/>
      <c r="CN127" s="255"/>
      <c r="CO127" s="255"/>
      <c r="CP127" s="255"/>
      <c r="CQ127" s="255"/>
      <c r="CR127" s="255"/>
      <c r="CS127" s="255"/>
      <c r="CT127" s="255"/>
      <c r="CU127" s="255"/>
      <c r="CV127" s="255"/>
      <c r="CW127" s="255"/>
      <c r="CX127" s="255"/>
      <c r="CY127" s="255"/>
      <c r="CZ127" s="255"/>
      <c r="DA127" s="255"/>
      <c r="DB127" s="255"/>
      <c r="DC127" s="255"/>
      <c r="DD127" s="255"/>
      <c r="DE127" s="255"/>
      <c r="DF127" s="255"/>
      <c r="DG127" s="255"/>
      <c r="DH127" s="255"/>
      <c r="DI127" s="255"/>
      <c r="DJ127" s="255"/>
      <c r="DK127" s="255"/>
      <c r="DL127" s="255"/>
      <c r="DM127" s="255"/>
      <c r="DN127" s="255"/>
      <c r="DO127" s="255"/>
      <c r="DP127" s="255"/>
      <c r="DQ127" s="255"/>
      <c r="DR127" s="255"/>
      <c r="DS127" s="255"/>
      <c r="DT127" s="255"/>
      <c r="DU127" s="255"/>
      <c r="DV127" s="255"/>
      <c r="DW127" s="255"/>
      <c r="DX127" s="255"/>
      <c r="DY127" s="255"/>
      <c r="DZ127" s="255"/>
      <c r="EA127" s="255"/>
      <c r="EB127" s="255"/>
      <c r="EC127" s="255"/>
      <c r="ED127" s="255"/>
      <c r="EE127" s="255"/>
      <c r="EF127" s="255"/>
      <c r="EG127" s="255"/>
      <c r="EH127" s="255"/>
      <c r="EI127" s="255"/>
      <c r="EJ127" s="255"/>
      <c r="EK127" s="255"/>
      <c r="EL127" s="255"/>
      <c r="EM127" s="255"/>
      <c r="EN127" s="255"/>
      <c r="EO127" s="255"/>
      <c r="EP127" s="255"/>
      <c r="EQ127" s="255"/>
      <c r="ER127" s="255"/>
      <c r="ES127" s="255"/>
      <c r="ET127" s="255"/>
      <c r="EU127" s="255"/>
      <c r="EV127" s="255"/>
      <c r="EW127" s="255"/>
      <c r="EX127" s="255"/>
      <c r="EY127" s="255"/>
      <c r="EZ127" s="255"/>
      <c r="FA127" s="255"/>
      <c r="FB127" s="255"/>
      <c r="FC127" s="255"/>
      <c r="FD127" s="255"/>
      <c r="FE127" s="255"/>
      <c r="FF127" s="255"/>
      <c r="FG127" s="255"/>
      <c r="FH127" s="255"/>
      <c r="FI127" s="255"/>
      <c r="FJ127" s="255"/>
      <c r="FK127" s="255"/>
      <c r="FL127" s="255"/>
      <c r="FM127" s="255"/>
      <c r="FN127" s="255"/>
      <c r="FO127" s="255"/>
      <c r="FP127" s="255"/>
      <c r="FQ127" s="255"/>
      <c r="FR127" s="255"/>
      <c r="FS127" s="255"/>
      <c r="FT127" s="255"/>
      <c r="FU127" s="255"/>
      <c r="FV127" s="255"/>
      <c r="FW127" s="255"/>
      <c r="FX127" s="255"/>
      <c r="FY127" s="255"/>
      <c r="FZ127" s="255"/>
      <c r="GA127" s="255"/>
      <c r="GB127" s="255"/>
      <c r="GC127" s="255"/>
      <c r="GD127" s="255"/>
      <c r="GE127" s="255"/>
      <c r="GF127" s="255"/>
      <c r="GG127" s="255"/>
      <c r="GH127" s="255"/>
      <c r="GI127" s="255"/>
      <c r="GJ127" s="255"/>
      <c r="GK127" s="255"/>
      <c r="GL127" s="255"/>
      <c r="GM127" s="255"/>
      <c r="GN127" s="255"/>
      <c r="GO127" s="255"/>
      <c r="GP127" s="255"/>
      <c r="GQ127" s="255"/>
      <c r="GR127" s="255"/>
      <c r="GS127" s="255"/>
      <c r="GT127" s="255"/>
      <c r="GU127" s="255"/>
      <c r="GV127" s="255"/>
      <c r="GW127" s="255"/>
      <c r="GX127" s="255"/>
      <c r="GY127" s="255"/>
      <c r="GZ127" s="255"/>
      <c r="HA127" s="255"/>
      <c r="HB127" s="255"/>
      <c r="HC127" s="255"/>
      <c r="HD127" s="255"/>
      <c r="HE127" s="255"/>
      <c r="HF127" s="255"/>
      <c r="HG127" s="255"/>
      <c r="HH127" s="255"/>
      <c r="HI127" s="255"/>
      <c r="HJ127" s="255"/>
      <c r="HK127" s="255"/>
      <c r="HL127" s="255"/>
      <c r="HM127" s="255"/>
      <c r="HN127" s="255"/>
      <c r="HO127" s="255"/>
      <c r="HP127" s="255"/>
      <c r="HQ127" s="255"/>
      <c r="HR127" s="255"/>
      <c r="HS127" s="255"/>
      <c r="HT127" s="255"/>
      <c r="HU127" s="255"/>
      <c r="HV127" s="255"/>
      <c r="HW127" s="255"/>
      <c r="HX127" s="255"/>
      <c r="HY127" s="255"/>
      <c r="HZ127" s="255"/>
      <c r="IA127" s="255"/>
      <c r="IB127" s="255"/>
      <c r="IC127" s="255"/>
      <c r="ID127" s="255"/>
      <c r="IE127" s="255"/>
      <c r="IF127" s="255"/>
      <c r="IG127" s="255"/>
      <c r="IH127" s="255"/>
      <c r="II127" s="255"/>
      <c r="IJ127" s="255"/>
      <c r="IK127" s="255"/>
      <c r="IL127" s="255"/>
      <c r="IM127" s="255"/>
      <c r="IN127" s="255"/>
      <c r="IO127" s="255"/>
      <c r="IP127" s="255"/>
      <c r="IQ127" s="255"/>
    </row>
    <row r="128" spans="1:251" s="253" customFormat="1" ht="12.75" customHeight="1">
      <c r="A128" s="257" t="s">
        <v>196</v>
      </c>
      <c r="B128" s="258" t="str">
        <f t="shared" si="11"/>
        <v>PCO085</v>
      </c>
      <c r="C128" s="300" t="s">
        <v>81</v>
      </c>
      <c r="D128" s="195" t="s">
        <v>203</v>
      </c>
      <c r="E128" s="294">
        <v>8</v>
      </c>
      <c r="F128" s="259"/>
      <c r="G128" s="260">
        <f t="shared" si="12"/>
        <v>0</v>
      </c>
      <c r="H128" s="254"/>
      <c r="I128" s="255"/>
      <c r="J128" s="255"/>
      <c r="K128" s="255"/>
      <c r="L128" s="255"/>
      <c r="M128" s="255"/>
      <c r="N128" s="255"/>
      <c r="O128" s="255"/>
      <c r="P128" s="255"/>
      <c r="Q128" s="255"/>
      <c r="R128" s="255"/>
      <c r="S128" s="255"/>
      <c r="T128" s="255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F128" s="255"/>
      <c r="AG128" s="255"/>
      <c r="AH128" s="255"/>
      <c r="AI128" s="255"/>
      <c r="AJ128" s="255"/>
      <c r="AK128" s="255"/>
      <c r="AL128" s="255"/>
      <c r="AM128" s="255"/>
      <c r="AN128" s="255"/>
      <c r="AO128" s="255"/>
      <c r="AP128" s="255"/>
      <c r="AQ128" s="255"/>
      <c r="AR128" s="255"/>
      <c r="AS128" s="255"/>
      <c r="AT128" s="255"/>
      <c r="AU128" s="255"/>
      <c r="AV128" s="255"/>
      <c r="AW128" s="255"/>
      <c r="AX128" s="255"/>
      <c r="AY128" s="255"/>
      <c r="AZ128" s="255"/>
      <c r="BA128" s="255"/>
      <c r="BB128" s="255"/>
      <c r="BC128" s="255"/>
      <c r="BD128" s="255"/>
      <c r="BE128" s="255"/>
      <c r="BF128" s="255"/>
      <c r="BG128" s="255"/>
      <c r="BH128" s="255"/>
      <c r="BI128" s="255"/>
      <c r="BJ128" s="255"/>
      <c r="BK128" s="255"/>
      <c r="BL128" s="255"/>
      <c r="BM128" s="256"/>
      <c r="BN128" s="256"/>
      <c r="BO128" s="255"/>
      <c r="BP128" s="255"/>
      <c r="BQ128" s="255"/>
      <c r="BR128" s="255"/>
      <c r="BS128" s="255"/>
      <c r="BT128" s="255"/>
      <c r="BU128" s="255"/>
      <c r="BV128" s="255"/>
      <c r="BW128" s="255"/>
      <c r="BX128" s="255"/>
      <c r="BY128" s="255"/>
      <c r="BZ128" s="255"/>
      <c r="CA128" s="255"/>
      <c r="CB128" s="255"/>
      <c r="CC128" s="255"/>
      <c r="CD128" s="255"/>
      <c r="CE128" s="255"/>
      <c r="CF128" s="255"/>
      <c r="CG128" s="255"/>
      <c r="CH128" s="255"/>
      <c r="CI128" s="255"/>
      <c r="CJ128" s="255"/>
      <c r="CK128" s="255"/>
      <c r="CL128" s="255"/>
      <c r="CM128" s="255"/>
      <c r="CN128" s="255"/>
      <c r="CO128" s="255"/>
      <c r="CP128" s="255"/>
      <c r="CQ128" s="255"/>
      <c r="CR128" s="255"/>
      <c r="CS128" s="255"/>
      <c r="CT128" s="255"/>
      <c r="CU128" s="255"/>
      <c r="CV128" s="255"/>
      <c r="CW128" s="255"/>
      <c r="CX128" s="255"/>
      <c r="CY128" s="255"/>
      <c r="CZ128" s="255"/>
      <c r="DA128" s="255"/>
      <c r="DB128" s="255"/>
      <c r="DC128" s="255"/>
      <c r="DD128" s="255"/>
      <c r="DE128" s="255"/>
      <c r="DF128" s="255"/>
      <c r="DG128" s="255"/>
      <c r="DH128" s="255"/>
      <c r="DI128" s="255"/>
      <c r="DJ128" s="255"/>
      <c r="DK128" s="255"/>
      <c r="DL128" s="255"/>
      <c r="DM128" s="255"/>
      <c r="DN128" s="255"/>
      <c r="DO128" s="255"/>
      <c r="DP128" s="255"/>
      <c r="DQ128" s="255"/>
      <c r="DR128" s="255"/>
      <c r="DS128" s="255"/>
      <c r="DT128" s="255"/>
      <c r="DU128" s="255"/>
      <c r="DV128" s="255"/>
      <c r="DW128" s="255"/>
      <c r="DX128" s="255"/>
      <c r="DY128" s="255"/>
      <c r="DZ128" s="255"/>
      <c r="EA128" s="255"/>
      <c r="EB128" s="255"/>
      <c r="EC128" s="255"/>
      <c r="ED128" s="255"/>
      <c r="EE128" s="255"/>
      <c r="EF128" s="255"/>
      <c r="EG128" s="255"/>
      <c r="EH128" s="255"/>
      <c r="EI128" s="255"/>
      <c r="EJ128" s="255"/>
      <c r="EK128" s="255"/>
      <c r="EL128" s="255"/>
      <c r="EM128" s="255"/>
      <c r="EN128" s="255"/>
      <c r="EO128" s="255"/>
      <c r="EP128" s="255"/>
      <c r="EQ128" s="255"/>
      <c r="ER128" s="255"/>
      <c r="ES128" s="255"/>
      <c r="ET128" s="255"/>
      <c r="EU128" s="255"/>
      <c r="EV128" s="255"/>
      <c r="EW128" s="255"/>
      <c r="EX128" s="255"/>
      <c r="EY128" s="255"/>
      <c r="EZ128" s="255"/>
      <c r="FA128" s="255"/>
      <c r="FB128" s="255"/>
      <c r="FC128" s="255"/>
      <c r="FD128" s="255"/>
      <c r="FE128" s="255"/>
      <c r="FF128" s="255"/>
      <c r="FG128" s="255"/>
      <c r="FH128" s="255"/>
      <c r="FI128" s="255"/>
      <c r="FJ128" s="255"/>
      <c r="FK128" s="255"/>
      <c r="FL128" s="255"/>
      <c r="FM128" s="255"/>
      <c r="FN128" s="255"/>
      <c r="FO128" s="255"/>
      <c r="FP128" s="255"/>
      <c r="FQ128" s="255"/>
      <c r="FR128" s="255"/>
      <c r="FS128" s="255"/>
      <c r="FT128" s="255"/>
      <c r="FU128" s="255"/>
      <c r="FV128" s="255"/>
      <c r="FW128" s="255"/>
      <c r="FX128" s="255"/>
      <c r="FY128" s="255"/>
      <c r="FZ128" s="255"/>
      <c r="GA128" s="255"/>
      <c r="GB128" s="255"/>
      <c r="GC128" s="255"/>
      <c r="GD128" s="255"/>
      <c r="GE128" s="255"/>
      <c r="GF128" s="255"/>
      <c r="GG128" s="255"/>
      <c r="GH128" s="255"/>
      <c r="GI128" s="255"/>
      <c r="GJ128" s="255"/>
      <c r="GK128" s="255"/>
      <c r="GL128" s="255"/>
      <c r="GM128" s="255"/>
      <c r="GN128" s="255"/>
      <c r="GO128" s="255"/>
      <c r="GP128" s="255"/>
      <c r="GQ128" s="255"/>
      <c r="GR128" s="255"/>
      <c r="GS128" s="255"/>
      <c r="GT128" s="255"/>
      <c r="GU128" s="255"/>
      <c r="GV128" s="255"/>
      <c r="GW128" s="255"/>
      <c r="GX128" s="255"/>
      <c r="GY128" s="255"/>
      <c r="GZ128" s="255"/>
      <c r="HA128" s="255"/>
      <c r="HB128" s="255"/>
      <c r="HC128" s="255"/>
      <c r="HD128" s="255"/>
      <c r="HE128" s="255"/>
      <c r="HF128" s="255"/>
      <c r="HG128" s="255"/>
      <c r="HH128" s="255"/>
      <c r="HI128" s="255"/>
      <c r="HJ128" s="255"/>
      <c r="HK128" s="255"/>
      <c r="HL128" s="255"/>
      <c r="HM128" s="255"/>
      <c r="HN128" s="255"/>
      <c r="HO128" s="255"/>
      <c r="HP128" s="255"/>
      <c r="HQ128" s="255"/>
      <c r="HR128" s="255"/>
      <c r="HS128" s="255"/>
      <c r="HT128" s="255"/>
      <c r="HU128" s="255"/>
      <c r="HV128" s="255"/>
      <c r="HW128" s="255"/>
      <c r="HX128" s="255"/>
      <c r="HY128" s="255"/>
      <c r="HZ128" s="255"/>
      <c r="IA128" s="255"/>
      <c r="IB128" s="255"/>
      <c r="IC128" s="255"/>
      <c r="ID128" s="255"/>
      <c r="IE128" s="255"/>
      <c r="IF128" s="255"/>
      <c r="IG128" s="255"/>
      <c r="IH128" s="255"/>
      <c r="II128" s="255"/>
      <c r="IJ128" s="255"/>
      <c r="IK128" s="255"/>
      <c r="IL128" s="255"/>
      <c r="IM128" s="255"/>
      <c r="IN128" s="255"/>
      <c r="IO128" s="255"/>
      <c r="IP128" s="255"/>
      <c r="IQ128" s="255"/>
    </row>
    <row r="129" spans="1:251" s="253" customFormat="1" ht="12.75" customHeight="1" thickBot="1">
      <c r="A129" s="257" t="s">
        <v>197</v>
      </c>
      <c r="B129" s="258" t="str">
        <f t="shared" si="11"/>
        <v>PCO086</v>
      </c>
      <c r="C129" s="300" t="s">
        <v>82</v>
      </c>
      <c r="D129" s="195" t="s">
        <v>203</v>
      </c>
      <c r="E129" s="294">
        <v>8</v>
      </c>
      <c r="F129" s="259"/>
      <c r="G129" s="260">
        <f t="shared" si="12"/>
        <v>0</v>
      </c>
      <c r="H129" s="254"/>
      <c r="I129" s="255"/>
      <c r="J129" s="255"/>
      <c r="K129" s="255"/>
      <c r="L129" s="255"/>
      <c r="M129" s="255"/>
      <c r="N129" s="255"/>
      <c r="O129" s="255"/>
      <c r="P129" s="255"/>
      <c r="Q129" s="255"/>
      <c r="R129" s="255"/>
      <c r="S129" s="255"/>
      <c r="T129" s="255"/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F129" s="255"/>
      <c r="AG129" s="255"/>
      <c r="AH129" s="255"/>
      <c r="AI129" s="255"/>
      <c r="AJ129" s="255"/>
      <c r="AK129" s="255"/>
      <c r="AL129" s="255"/>
      <c r="AM129" s="255"/>
      <c r="AN129" s="255"/>
      <c r="AO129" s="255"/>
      <c r="AP129" s="255"/>
      <c r="AQ129" s="255"/>
      <c r="AR129" s="255"/>
      <c r="AS129" s="255"/>
      <c r="AT129" s="255"/>
      <c r="AU129" s="255"/>
      <c r="AV129" s="255"/>
      <c r="AW129" s="255"/>
      <c r="AX129" s="255"/>
      <c r="AY129" s="255"/>
      <c r="AZ129" s="255"/>
      <c r="BA129" s="255"/>
      <c r="BB129" s="255"/>
      <c r="BC129" s="255"/>
      <c r="BD129" s="255"/>
      <c r="BE129" s="255"/>
      <c r="BF129" s="255"/>
      <c r="BG129" s="255"/>
      <c r="BH129" s="255"/>
      <c r="BI129" s="255"/>
      <c r="BJ129" s="255"/>
      <c r="BK129" s="255"/>
      <c r="BL129" s="255"/>
      <c r="BM129" s="256"/>
      <c r="BN129" s="256"/>
      <c r="BO129" s="255"/>
      <c r="BP129" s="255"/>
      <c r="BQ129" s="255"/>
      <c r="BR129" s="255"/>
      <c r="BS129" s="255"/>
      <c r="BT129" s="255"/>
      <c r="BU129" s="255"/>
      <c r="BV129" s="255"/>
      <c r="BW129" s="255"/>
      <c r="BX129" s="255"/>
      <c r="BY129" s="255"/>
      <c r="BZ129" s="255"/>
      <c r="CA129" s="255"/>
      <c r="CB129" s="255"/>
      <c r="CC129" s="255"/>
      <c r="CD129" s="255"/>
      <c r="CE129" s="255"/>
      <c r="CF129" s="255"/>
      <c r="CG129" s="255"/>
      <c r="CH129" s="255"/>
      <c r="CI129" s="255"/>
      <c r="CJ129" s="255"/>
      <c r="CK129" s="255"/>
      <c r="CL129" s="255"/>
      <c r="CM129" s="255"/>
      <c r="CN129" s="255"/>
      <c r="CO129" s="255"/>
      <c r="CP129" s="255"/>
      <c r="CQ129" s="255"/>
      <c r="CR129" s="255"/>
      <c r="CS129" s="255"/>
      <c r="CT129" s="255"/>
      <c r="CU129" s="255"/>
      <c r="CV129" s="255"/>
      <c r="CW129" s="255"/>
      <c r="CX129" s="255"/>
      <c r="CY129" s="255"/>
      <c r="CZ129" s="255"/>
      <c r="DA129" s="255"/>
      <c r="DB129" s="255"/>
      <c r="DC129" s="255"/>
      <c r="DD129" s="255"/>
      <c r="DE129" s="255"/>
      <c r="DF129" s="255"/>
      <c r="DG129" s="255"/>
      <c r="DH129" s="255"/>
      <c r="DI129" s="255"/>
      <c r="DJ129" s="255"/>
      <c r="DK129" s="255"/>
      <c r="DL129" s="255"/>
      <c r="DM129" s="255"/>
      <c r="DN129" s="255"/>
      <c r="DO129" s="255"/>
      <c r="DP129" s="255"/>
      <c r="DQ129" s="255"/>
      <c r="DR129" s="255"/>
      <c r="DS129" s="255"/>
      <c r="DT129" s="255"/>
      <c r="DU129" s="255"/>
      <c r="DV129" s="255"/>
      <c r="DW129" s="255"/>
      <c r="DX129" s="255"/>
      <c r="DY129" s="255"/>
      <c r="DZ129" s="255"/>
      <c r="EA129" s="255"/>
      <c r="EB129" s="255"/>
      <c r="EC129" s="255"/>
      <c r="ED129" s="255"/>
      <c r="EE129" s="255"/>
      <c r="EF129" s="255"/>
      <c r="EG129" s="255"/>
      <c r="EH129" s="255"/>
      <c r="EI129" s="255"/>
      <c r="EJ129" s="255"/>
      <c r="EK129" s="255"/>
      <c r="EL129" s="255"/>
      <c r="EM129" s="255"/>
      <c r="EN129" s="255"/>
      <c r="EO129" s="255"/>
      <c r="EP129" s="255"/>
      <c r="EQ129" s="255"/>
      <c r="ER129" s="255"/>
      <c r="ES129" s="255"/>
      <c r="ET129" s="255"/>
      <c r="EU129" s="255"/>
      <c r="EV129" s="255"/>
      <c r="EW129" s="255"/>
      <c r="EX129" s="255"/>
      <c r="EY129" s="255"/>
      <c r="EZ129" s="255"/>
      <c r="FA129" s="255"/>
      <c r="FB129" s="255"/>
      <c r="FC129" s="255"/>
      <c r="FD129" s="255"/>
      <c r="FE129" s="255"/>
      <c r="FF129" s="255"/>
      <c r="FG129" s="255"/>
      <c r="FH129" s="255"/>
      <c r="FI129" s="255"/>
      <c r="FJ129" s="255"/>
      <c r="FK129" s="255"/>
      <c r="FL129" s="255"/>
      <c r="FM129" s="255"/>
      <c r="FN129" s="255"/>
      <c r="FO129" s="255"/>
      <c r="FP129" s="255"/>
      <c r="FQ129" s="255"/>
      <c r="FR129" s="255"/>
      <c r="FS129" s="255"/>
      <c r="FT129" s="255"/>
      <c r="FU129" s="255"/>
      <c r="FV129" s="255"/>
      <c r="FW129" s="255"/>
      <c r="FX129" s="255"/>
      <c r="FY129" s="255"/>
      <c r="FZ129" s="255"/>
      <c r="GA129" s="255"/>
      <c r="GB129" s="255"/>
      <c r="GC129" s="255"/>
      <c r="GD129" s="255"/>
      <c r="GE129" s="255"/>
      <c r="GF129" s="255"/>
      <c r="GG129" s="255"/>
      <c r="GH129" s="255"/>
      <c r="GI129" s="255"/>
      <c r="GJ129" s="255"/>
      <c r="GK129" s="255"/>
      <c r="GL129" s="255"/>
      <c r="GM129" s="255"/>
      <c r="GN129" s="255"/>
      <c r="GO129" s="255"/>
      <c r="GP129" s="255"/>
      <c r="GQ129" s="255"/>
      <c r="GR129" s="255"/>
      <c r="GS129" s="255"/>
      <c r="GT129" s="255"/>
      <c r="GU129" s="255"/>
      <c r="GV129" s="255"/>
      <c r="GW129" s="255"/>
      <c r="GX129" s="255"/>
      <c r="GY129" s="255"/>
      <c r="GZ129" s="255"/>
      <c r="HA129" s="255"/>
      <c r="HB129" s="255"/>
      <c r="HC129" s="255"/>
      <c r="HD129" s="255"/>
      <c r="HE129" s="255"/>
      <c r="HF129" s="255"/>
      <c r="HG129" s="255"/>
      <c r="HH129" s="255"/>
      <c r="HI129" s="255"/>
      <c r="HJ129" s="255"/>
      <c r="HK129" s="255"/>
      <c r="HL129" s="255"/>
      <c r="HM129" s="255"/>
      <c r="HN129" s="255"/>
      <c r="HO129" s="255"/>
      <c r="HP129" s="255"/>
      <c r="HQ129" s="255"/>
      <c r="HR129" s="255"/>
      <c r="HS129" s="255"/>
      <c r="HT129" s="255"/>
      <c r="HU129" s="255"/>
      <c r="HV129" s="255"/>
      <c r="HW129" s="255"/>
      <c r="HX129" s="255"/>
      <c r="HY129" s="255"/>
      <c r="HZ129" s="255"/>
      <c r="IA129" s="255"/>
      <c r="IB129" s="255"/>
      <c r="IC129" s="255"/>
      <c r="ID129" s="255"/>
      <c r="IE129" s="255"/>
      <c r="IF129" s="255"/>
      <c r="IG129" s="255"/>
      <c r="IH129" s="255"/>
      <c r="II129" s="255"/>
      <c r="IJ129" s="255"/>
      <c r="IK129" s="255"/>
      <c r="IL129" s="255"/>
      <c r="IM129" s="255"/>
      <c r="IN129" s="255"/>
      <c r="IO129" s="255"/>
      <c r="IP129" s="255"/>
      <c r="IQ129" s="255"/>
    </row>
    <row r="130" spans="1:251" s="208" customFormat="1" ht="16.5" thickBot="1">
      <c r="A130" s="336" t="s">
        <v>209</v>
      </c>
      <c r="B130" s="193"/>
      <c r="C130" s="166"/>
      <c r="D130" s="167"/>
      <c r="E130" s="337"/>
      <c r="F130" s="180"/>
      <c r="G130" s="181">
        <f>SUM(G11:G129)</f>
        <v>0</v>
      </c>
      <c r="H130" s="293"/>
    </row>
    <row r="131" spans="1:251" s="208" customFormat="1" ht="15.75">
      <c r="A131" s="291"/>
      <c r="B131" s="279"/>
      <c r="C131" s="280"/>
      <c r="D131" s="281"/>
      <c r="E131" s="292"/>
      <c r="F131" s="283"/>
      <c r="G131" s="284"/>
      <c r="H131" s="293"/>
    </row>
    <row r="132" spans="1:251" s="208" customFormat="1" ht="25.5">
      <c r="A132" s="291"/>
      <c r="B132" s="277" t="s">
        <v>236</v>
      </c>
      <c r="C132" s="398" t="s">
        <v>427</v>
      </c>
      <c r="D132" s="281"/>
      <c r="E132" s="292"/>
      <c r="F132" s="283"/>
      <c r="G132" s="284"/>
      <c r="H132" s="293"/>
    </row>
    <row r="133" spans="1:251" s="208" customFormat="1" ht="25.5">
      <c r="A133" s="338"/>
      <c r="B133" s="339"/>
      <c r="C133" s="457" t="s">
        <v>560</v>
      </c>
      <c r="E133" s="340"/>
      <c r="F133" s="341"/>
      <c r="G133" s="341"/>
      <c r="H133" s="293"/>
    </row>
    <row r="134" spans="1:251" s="208" customFormat="1">
      <c r="A134" s="338"/>
      <c r="B134" s="339"/>
      <c r="C134" s="456"/>
      <c r="E134" s="340"/>
      <c r="F134" s="341"/>
      <c r="G134" s="341"/>
      <c r="H134" s="293"/>
    </row>
    <row r="135" spans="1:251" s="208" customFormat="1">
      <c r="A135" s="174" t="s">
        <v>85</v>
      </c>
      <c r="B135" s="342"/>
      <c r="C135" s="343"/>
      <c r="D135" s="343"/>
      <c r="E135" s="344"/>
      <c r="F135" s="345"/>
      <c r="G135" s="345"/>
      <c r="H135" s="293"/>
    </row>
    <row r="136" spans="1:251" s="208" customFormat="1">
      <c r="A136" s="175" t="s">
        <v>86</v>
      </c>
      <c r="B136" s="342"/>
      <c r="C136" s="343"/>
      <c r="D136" s="343"/>
      <c r="E136" s="344"/>
      <c r="F136" s="345"/>
      <c r="G136" s="345"/>
      <c r="H136" s="293"/>
    </row>
    <row r="137" spans="1:251" s="208" customFormat="1">
      <c r="A137" s="175" t="s">
        <v>87</v>
      </c>
      <c r="B137" s="342"/>
      <c r="C137" s="343"/>
      <c r="D137" s="343"/>
      <c r="E137" s="344"/>
      <c r="F137" s="345"/>
      <c r="G137" s="345"/>
      <c r="H137" s="293"/>
    </row>
    <row r="138" spans="1:251" s="208" customFormat="1">
      <c r="A138" s="176" t="s">
        <v>88</v>
      </c>
      <c r="B138" s="342"/>
      <c r="C138" s="343"/>
      <c r="D138" s="343"/>
      <c r="E138" s="344"/>
      <c r="F138" s="345"/>
      <c r="G138" s="345"/>
      <c r="H138" s="293"/>
    </row>
    <row r="139" spans="1:251" s="208" customFormat="1">
      <c r="A139" s="177" t="s">
        <v>89</v>
      </c>
      <c r="B139" s="342"/>
      <c r="C139" s="343"/>
      <c r="D139" s="343"/>
      <c r="E139" s="344"/>
      <c r="F139" s="345"/>
      <c r="G139" s="345"/>
      <c r="H139" s="293"/>
    </row>
    <row r="140" spans="1:251" s="208" customFormat="1">
      <c r="A140" s="177" t="s">
        <v>90</v>
      </c>
      <c r="B140" s="342"/>
      <c r="C140" s="343"/>
      <c r="D140" s="343"/>
      <c r="E140" s="344"/>
      <c r="F140" s="345"/>
      <c r="G140" s="345"/>
      <c r="H140" s="293"/>
    </row>
    <row r="141" spans="1:251" s="208" customFormat="1">
      <c r="A141" s="177" t="s">
        <v>91</v>
      </c>
      <c r="B141" s="342"/>
      <c r="C141" s="343"/>
      <c r="D141" s="343"/>
      <c r="E141" s="344"/>
      <c r="F141" s="345"/>
      <c r="G141" s="345"/>
      <c r="H141" s="293"/>
    </row>
    <row r="142" spans="1:251" s="208" customFormat="1">
      <c r="A142" s="177" t="s">
        <v>92</v>
      </c>
      <c r="B142" s="342"/>
      <c r="C142" s="343"/>
      <c r="D142" s="343"/>
      <c r="E142" s="344"/>
      <c r="F142" s="345"/>
      <c r="G142" s="345"/>
      <c r="H142" s="293"/>
    </row>
    <row r="143" spans="1:251" s="208" customFormat="1">
      <c r="A143" s="177" t="s">
        <v>93</v>
      </c>
      <c r="B143" s="342"/>
      <c r="C143" s="343"/>
      <c r="D143" s="343"/>
      <c r="E143" s="344"/>
      <c r="F143" s="345"/>
      <c r="G143" s="345"/>
      <c r="H143" s="293"/>
    </row>
    <row r="144" spans="1:251" s="208" customFormat="1">
      <c r="A144" s="177" t="s">
        <v>94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8" t="s">
        <v>95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8" t="s">
        <v>96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178" t="s">
        <v>97</v>
      </c>
      <c r="B147" s="342"/>
      <c r="C147" s="343"/>
      <c r="D147" s="343"/>
      <c r="E147" s="344"/>
      <c r="F147" s="345"/>
      <c r="G147" s="345"/>
      <c r="H147" s="293"/>
    </row>
    <row r="148" spans="1:8" s="208" customFormat="1">
      <c r="A148" s="178" t="s">
        <v>98</v>
      </c>
      <c r="B148" s="342"/>
      <c r="C148" s="343"/>
      <c r="D148" s="343"/>
      <c r="E148" s="344"/>
      <c r="F148" s="345"/>
      <c r="G148" s="345"/>
      <c r="H148" s="293"/>
    </row>
    <row r="149" spans="1:8" s="208" customFormat="1">
      <c r="A149" s="175" t="s">
        <v>99</v>
      </c>
      <c r="B149" s="342"/>
      <c r="C149" s="343"/>
      <c r="D149" s="343"/>
      <c r="E149" s="344"/>
      <c r="F149" s="345"/>
      <c r="G149" s="345"/>
      <c r="H149" s="293"/>
    </row>
    <row r="150" spans="1:8" s="208" customFormat="1">
      <c r="A150" s="175" t="s">
        <v>100</v>
      </c>
      <c r="B150" s="342"/>
      <c r="C150" s="343"/>
      <c r="D150" s="343"/>
      <c r="E150" s="344"/>
      <c r="F150" s="345"/>
      <c r="G150" s="345"/>
      <c r="H150" s="293"/>
    </row>
    <row r="151" spans="1:8" s="208" customFormat="1">
      <c r="A151" s="175" t="s">
        <v>101</v>
      </c>
      <c r="B151" s="342"/>
      <c r="C151" s="343"/>
      <c r="D151" s="343"/>
      <c r="E151" s="344"/>
      <c r="F151" s="345"/>
      <c r="G151" s="345"/>
      <c r="H151" s="293"/>
    </row>
    <row r="152" spans="1:8" s="208" customFormat="1">
      <c r="A152" s="175" t="s">
        <v>102</v>
      </c>
      <c r="B152" s="342"/>
      <c r="C152" s="343"/>
      <c r="D152" s="343"/>
      <c r="E152" s="344"/>
      <c r="F152" s="345"/>
      <c r="G152" s="345"/>
      <c r="H152" s="293"/>
    </row>
    <row r="153" spans="1:8" s="208" customFormat="1">
      <c r="A153" s="175" t="s">
        <v>103</v>
      </c>
      <c r="B153" s="342"/>
      <c r="C153" s="343"/>
      <c r="D153" s="343"/>
      <c r="E153" s="344"/>
      <c r="F153" s="345"/>
      <c r="G153" s="345"/>
      <c r="H153" s="293"/>
    </row>
    <row r="154" spans="1:8" s="208" customFormat="1">
      <c r="A154" s="175" t="s">
        <v>104</v>
      </c>
      <c r="B154" s="342"/>
      <c r="C154" s="343"/>
      <c r="D154" s="343"/>
      <c r="E154" s="344"/>
      <c r="F154" s="345"/>
      <c r="G154" s="345"/>
      <c r="H154" s="293"/>
    </row>
    <row r="155" spans="1:8" s="208" customFormat="1">
      <c r="A155" s="216" t="s">
        <v>110</v>
      </c>
      <c r="B155" s="342"/>
      <c r="C155" s="343"/>
      <c r="D155" s="343"/>
      <c r="E155" s="344"/>
      <c r="F155" s="345"/>
      <c r="G155" s="345"/>
      <c r="H155" s="293"/>
    </row>
    <row r="156" spans="1:8" s="208" customFormat="1">
      <c r="A156" s="179" t="s">
        <v>105</v>
      </c>
      <c r="B156" s="342"/>
      <c r="C156" s="343"/>
      <c r="D156" s="343"/>
      <c r="E156" s="344"/>
      <c r="F156" s="345"/>
      <c r="G156" s="345"/>
      <c r="H156" s="293"/>
    </row>
    <row r="157" spans="1:8" s="208" customFormat="1">
      <c r="A157" s="177" t="s">
        <v>111</v>
      </c>
      <c r="B157" s="342"/>
      <c r="C157" s="343"/>
      <c r="D157" s="343"/>
      <c r="E157" s="344"/>
      <c r="F157" s="345"/>
      <c r="G157" s="345"/>
      <c r="H157" s="293"/>
    </row>
    <row r="158" spans="1:8" s="208" customFormat="1">
      <c r="A158" s="177" t="s">
        <v>106</v>
      </c>
      <c r="B158" s="342"/>
      <c r="C158" s="343"/>
      <c r="D158" s="343"/>
      <c r="E158" s="344"/>
      <c r="F158" s="345"/>
      <c r="G158" s="345"/>
      <c r="H158" s="293"/>
    </row>
    <row r="159" spans="1:8" s="253" customFormat="1">
      <c r="A159" s="264"/>
      <c r="B159" s="265"/>
      <c r="E159" s="266"/>
      <c r="F159" s="267"/>
      <c r="G159" s="267"/>
      <c r="H159" s="224"/>
    </row>
    <row r="160" spans="1:8" s="253" customFormat="1">
      <c r="A160" s="264"/>
      <c r="B160" s="265"/>
      <c r="E160" s="266"/>
      <c r="F160" s="267"/>
      <c r="G160" s="267"/>
      <c r="H160" s="224"/>
    </row>
    <row r="161" spans="1:8" s="253" customFormat="1">
      <c r="A161" s="264"/>
      <c r="B161" s="265"/>
      <c r="E161" s="266"/>
      <c r="F161" s="267"/>
      <c r="G161" s="267"/>
      <c r="H161" s="224"/>
    </row>
    <row r="162" spans="1:8" s="253" customFormat="1">
      <c r="A162" s="264"/>
      <c r="B162" s="265"/>
      <c r="E162" s="266"/>
      <c r="F162" s="267"/>
      <c r="G162" s="267"/>
      <c r="H162" s="224"/>
    </row>
    <row r="163" spans="1:8" s="253" customFormat="1">
      <c r="A163" s="264"/>
      <c r="B163" s="265"/>
      <c r="E163" s="266"/>
      <c r="F163" s="267"/>
      <c r="G163" s="267"/>
      <c r="H163" s="224"/>
    </row>
    <row r="164" spans="1:8" s="253" customFormat="1">
      <c r="A164" s="264"/>
      <c r="B164" s="265"/>
      <c r="E164" s="266"/>
      <c r="F164" s="267"/>
      <c r="G164" s="267"/>
      <c r="H164" s="224"/>
    </row>
    <row r="165" spans="1:8" s="253" customFormat="1">
      <c r="A165" s="264"/>
      <c r="B165" s="265"/>
      <c r="E165" s="266"/>
      <c r="F165" s="267"/>
      <c r="G165" s="267"/>
      <c r="H165" s="224"/>
    </row>
    <row r="166" spans="1:8" s="253" customFormat="1">
      <c r="A166" s="264"/>
      <c r="B166" s="265"/>
      <c r="E166" s="266"/>
      <c r="F166" s="267"/>
      <c r="G166" s="267"/>
      <c r="H166" s="224"/>
    </row>
    <row r="167" spans="1:8" s="253" customFormat="1">
      <c r="A167" s="264"/>
      <c r="B167" s="265"/>
      <c r="E167" s="266"/>
      <c r="F167" s="267"/>
      <c r="G167" s="267"/>
      <c r="H167" s="224"/>
    </row>
    <row r="168" spans="1:8" s="253" customFormat="1">
      <c r="A168" s="264"/>
      <c r="B168" s="265"/>
      <c r="E168" s="266"/>
      <c r="F168" s="267"/>
      <c r="G168" s="267"/>
      <c r="H168" s="224"/>
    </row>
  </sheetData>
  <sheetProtection password="CCE1" sheet="1" objects="1" scenarios="1"/>
  <protectedRanges>
    <protectedRange sqref="F13:F129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1" orientation="landscape" useFirstPageNumber="1" r:id="rId1"/>
  <headerFooter>
    <oddFooter>&amp;LCenová soustava ÚRS&amp;RStrana &amp;P</oddFooter>
  </headerFooter>
  <rowBreaks count="2" manualBreakCount="2">
    <brk id="51" max="6" man="1"/>
    <brk id="79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IO139"/>
  <sheetViews>
    <sheetView view="pageBreakPreview" zoomScaleSheetLayoutView="100" workbookViewId="0">
      <selection activeCell="J25" sqref="J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16384" width="9.140625" style="225"/>
  </cols>
  <sheetData>
    <row r="1" spans="1:64" ht="15.75">
      <c r="A1" s="551" t="s">
        <v>642</v>
      </c>
      <c r="B1" s="551"/>
      <c r="C1" s="551"/>
      <c r="D1" s="551"/>
      <c r="E1" s="551"/>
      <c r="F1" s="551"/>
      <c r="G1" s="551"/>
    </row>
    <row r="2" spans="1:64" ht="14.25" customHeight="1" thickBot="1">
      <c r="A2" s="226"/>
      <c r="B2" s="227"/>
      <c r="C2" s="228"/>
      <c r="D2" s="228"/>
      <c r="E2" s="229"/>
      <c r="F2" s="230"/>
      <c r="G2" s="230"/>
    </row>
    <row r="3" spans="1:64" ht="13.5" thickTop="1">
      <c r="A3" s="566" t="s">
        <v>46</v>
      </c>
      <c r="B3" s="567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64" ht="13.5" thickBot="1">
      <c r="A4" s="568" t="s">
        <v>48</v>
      </c>
      <c r="B4" s="569"/>
      <c r="C4" s="152" t="str">
        <f>CONCATENATE(cisloobjektu," ",nazevobjektu)</f>
        <v>SO 01 STAVBA 25 METROVÉHO BAZÉNU MPS LUŽÁNKY</v>
      </c>
      <c r="D4" s="235"/>
      <c r="E4" s="570" t="str">
        <f>Rekapitulace!G2</f>
        <v>D.1.4F – ELEKTRONICKÉ KOMUNIKACE</v>
      </c>
      <c r="F4" s="571"/>
      <c r="G4" s="572"/>
    </row>
    <row r="5" spans="1:64" ht="13.5" thickTop="1">
      <c r="A5" s="236"/>
      <c r="B5" s="237"/>
      <c r="C5" s="238"/>
      <c r="D5" s="238"/>
      <c r="E5" s="239"/>
      <c r="F5" s="240"/>
      <c r="G5" s="240"/>
    </row>
    <row r="6" spans="1:64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4"/>
      <c r="I6" s="364"/>
      <c r="J6" s="364"/>
      <c r="K6" s="364"/>
      <c r="L6" s="364"/>
      <c r="M6" s="364"/>
      <c r="N6" s="364"/>
    </row>
    <row r="7" spans="1:64" s="208" customFormat="1">
      <c r="A7" s="285" t="s">
        <v>68</v>
      </c>
      <c r="B7" s="286" t="s">
        <v>69</v>
      </c>
      <c r="C7" s="287" t="s">
        <v>444</v>
      </c>
      <c r="D7" s="288"/>
      <c r="E7" s="324"/>
      <c r="F7" s="289"/>
      <c r="G7" s="290"/>
      <c r="H7" s="365"/>
      <c r="I7" s="365"/>
      <c r="J7" s="365"/>
      <c r="K7" s="365"/>
      <c r="L7" s="365"/>
      <c r="M7" s="365"/>
      <c r="N7" s="365"/>
    </row>
    <row r="8" spans="1:64" s="417" customFormat="1">
      <c r="A8" s="414"/>
      <c r="B8" s="415"/>
      <c r="C8" s="423"/>
      <c r="D8" s="411"/>
      <c r="E8" s="412"/>
      <c r="F8" s="413"/>
      <c r="G8" s="413"/>
    </row>
    <row r="9" spans="1:64" s="417" customFormat="1" ht="112.5">
      <c r="A9" s="414"/>
      <c r="B9" s="415"/>
      <c r="C9" s="425" t="s">
        <v>577</v>
      </c>
      <c r="D9" s="411"/>
      <c r="E9" s="412"/>
      <c r="F9" s="413"/>
      <c r="G9" s="413"/>
    </row>
    <row r="10" spans="1:64" s="417" customFormat="1">
      <c r="A10" s="414"/>
      <c r="B10" s="415"/>
      <c r="C10" s="423"/>
      <c r="D10" s="411"/>
      <c r="E10" s="412"/>
      <c r="F10" s="413"/>
      <c r="G10" s="413"/>
    </row>
    <row r="11" spans="1:64" s="395" customFormat="1">
      <c r="A11" s="400"/>
      <c r="B11" s="401"/>
      <c r="C11" s="399" t="s">
        <v>211</v>
      </c>
      <c r="D11" s="402"/>
      <c r="E11" s="403"/>
      <c r="F11" s="403"/>
      <c r="G11" s="404"/>
      <c r="BK11" s="396"/>
      <c r="BL11" s="396"/>
    </row>
    <row r="12" spans="1:64" s="395" customFormat="1">
      <c r="A12" s="393"/>
      <c r="B12" s="394"/>
      <c r="C12" s="405" t="s">
        <v>445</v>
      </c>
      <c r="D12" s="389"/>
      <c r="E12" s="406"/>
      <c r="F12" s="391"/>
      <c r="G12" s="352"/>
      <c r="BK12" s="396"/>
      <c r="BL12" s="396"/>
    </row>
    <row r="13" spans="1:64" s="417" customFormat="1">
      <c r="A13" s="414" t="s">
        <v>112</v>
      </c>
      <c r="B13" s="415" t="str">
        <f>CONCATENATE("PC",A13)</f>
        <v>PC001</v>
      </c>
      <c r="C13" s="423" t="s">
        <v>446</v>
      </c>
      <c r="D13" s="411" t="s">
        <v>628</v>
      </c>
      <c r="E13" s="412">
        <v>1</v>
      </c>
      <c r="F13" s="413"/>
      <c r="G13" s="413">
        <f t="shared" ref="G13:G18" si="0">E13*F13</f>
        <v>0</v>
      </c>
    </row>
    <row r="14" spans="1:64" s="417" customFormat="1">
      <c r="A14" s="414" t="s">
        <v>113</v>
      </c>
      <c r="B14" s="415" t="str">
        <f t="shared" ref="B14:B27" si="1">CONCATENATE("PC",A14)</f>
        <v>PC002</v>
      </c>
      <c r="C14" s="423" t="s">
        <v>468</v>
      </c>
      <c r="D14" s="411" t="s">
        <v>628</v>
      </c>
      <c r="E14" s="412">
        <v>1</v>
      </c>
      <c r="F14" s="413"/>
      <c r="G14" s="413">
        <f t="shared" si="0"/>
        <v>0</v>
      </c>
    </row>
    <row r="15" spans="1:64" s="417" customFormat="1" ht="22.5">
      <c r="A15" s="414" t="s">
        <v>114</v>
      </c>
      <c r="B15" s="415" t="str">
        <f t="shared" si="1"/>
        <v>PC003</v>
      </c>
      <c r="C15" s="423" t="s">
        <v>447</v>
      </c>
      <c r="D15" s="411" t="s">
        <v>628</v>
      </c>
      <c r="E15" s="412">
        <v>1</v>
      </c>
      <c r="F15" s="413"/>
      <c r="G15" s="413">
        <f t="shared" si="0"/>
        <v>0</v>
      </c>
    </row>
    <row r="16" spans="1:64" s="417" customFormat="1">
      <c r="A16" s="414" t="s">
        <v>115</v>
      </c>
      <c r="B16" s="415" t="str">
        <f t="shared" si="1"/>
        <v>PC004</v>
      </c>
      <c r="C16" s="423" t="s">
        <v>448</v>
      </c>
      <c r="D16" s="411" t="s">
        <v>628</v>
      </c>
      <c r="E16" s="412">
        <v>1</v>
      </c>
      <c r="F16" s="413"/>
      <c r="G16" s="413">
        <f t="shared" si="0"/>
        <v>0</v>
      </c>
    </row>
    <row r="17" spans="1:64" s="417" customFormat="1">
      <c r="A17" s="414" t="s">
        <v>116</v>
      </c>
      <c r="B17" s="415" t="str">
        <f t="shared" si="1"/>
        <v>PC005</v>
      </c>
      <c r="C17" s="423" t="s">
        <v>449</v>
      </c>
      <c r="D17" s="411" t="s">
        <v>628</v>
      </c>
      <c r="E17" s="412">
        <v>0</v>
      </c>
      <c r="F17" s="413"/>
      <c r="G17" s="413">
        <f t="shared" si="0"/>
        <v>0</v>
      </c>
    </row>
    <row r="18" spans="1:64" s="417" customFormat="1">
      <c r="A18" s="414" t="s">
        <v>117</v>
      </c>
      <c r="B18" s="415" t="str">
        <f t="shared" si="1"/>
        <v>PC006</v>
      </c>
      <c r="C18" s="423" t="s">
        <v>469</v>
      </c>
      <c r="D18" s="411" t="s">
        <v>628</v>
      </c>
      <c r="E18" s="412">
        <v>1</v>
      </c>
      <c r="F18" s="413"/>
      <c r="G18" s="413">
        <f t="shared" si="0"/>
        <v>0</v>
      </c>
    </row>
    <row r="19" spans="1:64" s="417" customFormat="1">
      <c r="A19" s="414" t="s">
        <v>118</v>
      </c>
      <c r="B19" s="415" t="str">
        <f t="shared" si="1"/>
        <v>PC007</v>
      </c>
      <c r="C19" s="423" t="s">
        <v>450</v>
      </c>
      <c r="D19" s="411" t="s">
        <v>628</v>
      </c>
      <c r="E19" s="412">
        <v>1</v>
      </c>
      <c r="F19" s="413"/>
      <c r="G19" s="413">
        <f t="shared" ref="G19:G27" si="2">E19*F19</f>
        <v>0</v>
      </c>
    </row>
    <row r="20" spans="1:64" s="417" customFormat="1">
      <c r="A20" s="414" t="s">
        <v>119</v>
      </c>
      <c r="B20" s="415" t="str">
        <f t="shared" si="1"/>
        <v>PC008</v>
      </c>
      <c r="C20" s="423" t="s">
        <v>470</v>
      </c>
      <c r="D20" s="411" t="s">
        <v>628</v>
      </c>
      <c r="E20" s="412">
        <v>1</v>
      </c>
      <c r="F20" s="413"/>
      <c r="G20" s="413">
        <f t="shared" si="2"/>
        <v>0</v>
      </c>
    </row>
    <row r="21" spans="1:64" s="417" customFormat="1">
      <c r="A21" s="414" t="s">
        <v>120</v>
      </c>
      <c r="B21" s="415" t="str">
        <f t="shared" si="1"/>
        <v>PC009</v>
      </c>
      <c r="C21" s="423" t="s">
        <v>471</v>
      </c>
      <c r="D21" s="411" t="s">
        <v>628</v>
      </c>
      <c r="E21" s="412">
        <v>1</v>
      </c>
      <c r="F21" s="413"/>
      <c r="G21" s="413">
        <f t="shared" si="2"/>
        <v>0</v>
      </c>
    </row>
    <row r="22" spans="1:64" s="417" customFormat="1">
      <c r="A22" s="414" t="s">
        <v>121</v>
      </c>
      <c r="B22" s="415" t="str">
        <f t="shared" si="1"/>
        <v>PC010</v>
      </c>
      <c r="C22" s="423" t="s">
        <v>451</v>
      </c>
      <c r="D22" s="411" t="s">
        <v>628</v>
      </c>
      <c r="E22" s="412">
        <v>1</v>
      </c>
      <c r="F22" s="413"/>
      <c r="G22" s="413">
        <f t="shared" si="2"/>
        <v>0</v>
      </c>
    </row>
    <row r="23" spans="1:64" s="417" customFormat="1">
      <c r="A23" s="414" t="s">
        <v>122</v>
      </c>
      <c r="B23" s="415" t="str">
        <f t="shared" si="1"/>
        <v>PC011</v>
      </c>
      <c r="C23" s="423" t="s">
        <v>452</v>
      </c>
      <c r="D23" s="411" t="s">
        <v>628</v>
      </c>
      <c r="E23" s="412">
        <v>2</v>
      </c>
      <c r="F23" s="413"/>
      <c r="G23" s="413">
        <f t="shared" si="2"/>
        <v>0</v>
      </c>
    </row>
    <row r="24" spans="1:64" s="417" customFormat="1">
      <c r="A24" s="414" t="s">
        <v>123</v>
      </c>
      <c r="B24" s="415" t="str">
        <f t="shared" si="1"/>
        <v>PC012</v>
      </c>
      <c r="C24" s="423" t="s">
        <v>453</v>
      </c>
      <c r="D24" s="411" t="s">
        <v>628</v>
      </c>
      <c r="E24" s="412">
        <v>1</v>
      </c>
      <c r="F24" s="413"/>
      <c r="G24" s="413">
        <f t="shared" si="2"/>
        <v>0</v>
      </c>
    </row>
    <row r="25" spans="1:64" s="417" customFormat="1" ht="22.5">
      <c r="A25" s="414" t="s">
        <v>124</v>
      </c>
      <c r="B25" s="415" t="str">
        <f t="shared" si="1"/>
        <v>PC013</v>
      </c>
      <c r="C25" s="423" t="s">
        <v>472</v>
      </c>
      <c r="D25" s="411" t="s">
        <v>628</v>
      </c>
      <c r="E25" s="412">
        <v>1</v>
      </c>
      <c r="F25" s="413"/>
      <c r="G25" s="413">
        <f t="shared" si="2"/>
        <v>0</v>
      </c>
    </row>
    <row r="26" spans="1:64" s="422" customFormat="1">
      <c r="A26" s="414" t="s">
        <v>125</v>
      </c>
      <c r="B26" s="415" t="str">
        <f t="shared" si="1"/>
        <v>PC014</v>
      </c>
      <c r="C26" s="423" t="s">
        <v>473</v>
      </c>
      <c r="D26" s="418" t="s">
        <v>628</v>
      </c>
      <c r="E26" s="419">
        <v>1</v>
      </c>
      <c r="F26" s="420"/>
      <c r="G26" s="420">
        <f t="shared" si="2"/>
        <v>0</v>
      </c>
    </row>
    <row r="27" spans="1:64" s="422" customFormat="1">
      <c r="A27" s="414" t="s">
        <v>126</v>
      </c>
      <c r="B27" s="415" t="str">
        <f t="shared" si="1"/>
        <v>PC015</v>
      </c>
      <c r="C27" s="423" t="s">
        <v>474</v>
      </c>
      <c r="D27" s="418" t="s">
        <v>628</v>
      </c>
      <c r="E27" s="419">
        <v>1</v>
      </c>
      <c r="F27" s="420"/>
      <c r="G27" s="420">
        <f t="shared" si="2"/>
        <v>0</v>
      </c>
    </row>
    <row r="28" spans="1:64" s="395" customFormat="1">
      <c r="A28" s="414"/>
      <c r="B28" s="415"/>
      <c r="C28" s="526"/>
      <c r="D28" s="392"/>
      <c r="E28" s="407"/>
      <c r="F28" s="352"/>
      <c r="G28" s="352"/>
      <c r="BK28" s="396"/>
      <c r="BL28" s="396"/>
    </row>
    <row r="29" spans="1:64" s="395" customFormat="1">
      <c r="A29" s="414"/>
      <c r="B29" s="415"/>
      <c r="C29" s="527" t="s">
        <v>454</v>
      </c>
      <c r="D29" s="392"/>
      <c r="E29" s="407"/>
      <c r="F29" s="352"/>
      <c r="G29" s="352"/>
      <c r="BK29" s="396"/>
      <c r="BL29" s="396"/>
    </row>
    <row r="30" spans="1:64" s="422" customFormat="1">
      <c r="A30" s="414" t="s">
        <v>127</v>
      </c>
      <c r="B30" s="415" t="str">
        <f>CONCATENATE("PC",A30)</f>
        <v>PC016</v>
      </c>
      <c r="C30" s="515" t="s">
        <v>455</v>
      </c>
      <c r="D30" s="418" t="s">
        <v>628</v>
      </c>
      <c r="E30" s="419">
        <v>0</v>
      </c>
      <c r="F30" s="420"/>
      <c r="G30" s="420">
        <f>E30*F30</f>
        <v>0</v>
      </c>
    </row>
    <row r="31" spans="1:64" s="422" customFormat="1" ht="22.5">
      <c r="A31" s="414" t="s">
        <v>128</v>
      </c>
      <c r="B31" s="415" t="str">
        <f>CONCATENATE("PC",A31)</f>
        <v>PC017</v>
      </c>
      <c r="C31" s="515" t="s">
        <v>475</v>
      </c>
      <c r="D31" s="418" t="s">
        <v>628</v>
      </c>
      <c r="E31" s="419">
        <v>23</v>
      </c>
      <c r="F31" s="420"/>
      <c r="G31" s="420">
        <f>E31*F31</f>
        <v>0</v>
      </c>
    </row>
    <row r="32" spans="1:64" s="422" customFormat="1" ht="22.5">
      <c r="A32" s="414" t="s">
        <v>129</v>
      </c>
      <c r="B32" s="415" t="str">
        <f>CONCATENATE("PC",A32)</f>
        <v>PC018</v>
      </c>
      <c r="C32" s="423" t="s">
        <v>476</v>
      </c>
      <c r="D32" s="418" t="s">
        <v>628</v>
      </c>
      <c r="E32" s="419">
        <v>20</v>
      </c>
      <c r="F32" s="420"/>
      <c r="G32" s="420">
        <f>E32*F32</f>
        <v>0</v>
      </c>
    </row>
    <row r="33" spans="1:64" s="422" customFormat="1" ht="45">
      <c r="A33" s="414" t="s">
        <v>130</v>
      </c>
      <c r="B33" s="415" t="str">
        <f>CONCATENATE("PC",A33)</f>
        <v>PC019</v>
      </c>
      <c r="C33" s="423" t="s">
        <v>412</v>
      </c>
      <c r="D33" s="418" t="s">
        <v>628</v>
      </c>
      <c r="E33" s="419">
        <v>1</v>
      </c>
      <c r="F33" s="420"/>
      <c r="G33" s="420">
        <f>E33*F33</f>
        <v>0</v>
      </c>
    </row>
    <row r="34" spans="1:64" s="395" customFormat="1">
      <c r="A34" s="400"/>
      <c r="B34" s="401"/>
      <c r="C34" s="399" t="s">
        <v>212</v>
      </c>
      <c r="D34" s="402"/>
      <c r="E34" s="403"/>
      <c r="F34" s="403"/>
      <c r="G34" s="404"/>
      <c r="BK34" s="396"/>
      <c r="BL34" s="396"/>
    </row>
    <row r="35" spans="1:64" s="417" customFormat="1">
      <c r="A35" s="414"/>
      <c r="B35" s="415"/>
      <c r="C35" s="405" t="s">
        <v>445</v>
      </c>
      <c r="D35" s="424"/>
      <c r="E35" s="390"/>
      <c r="F35" s="413"/>
      <c r="G35" s="413"/>
    </row>
    <row r="36" spans="1:64" s="417" customFormat="1">
      <c r="A36" s="414" t="s">
        <v>131</v>
      </c>
      <c r="B36" s="415" t="str">
        <f t="shared" ref="B36:B58" si="3">CONCATENATE("PCM",A36)</f>
        <v>PCM020</v>
      </c>
      <c r="C36" s="410" t="s">
        <v>446</v>
      </c>
      <c r="D36" s="411" t="s">
        <v>628</v>
      </c>
      <c r="E36" s="412">
        <v>1</v>
      </c>
      <c r="F36" s="413"/>
      <c r="G36" s="413">
        <f t="shared" ref="G36:G41" si="4">E36*F36</f>
        <v>0</v>
      </c>
    </row>
    <row r="37" spans="1:64" s="417" customFormat="1">
      <c r="A37" s="414" t="s">
        <v>132</v>
      </c>
      <c r="B37" s="415" t="str">
        <f t="shared" si="3"/>
        <v>PCM021</v>
      </c>
      <c r="C37" s="423" t="s">
        <v>468</v>
      </c>
      <c r="D37" s="411" t="s">
        <v>628</v>
      </c>
      <c r="E37" s="412">
        <v>1</v>
      </c>
      <c r="F37" s="413"/>
      <c r="G37" s="413">
        <f t="shared" si="4"/>
        <v>0</v>
      </c>
    </row>
    <row r="38" spans="1:64" s="417" customFormat="1" ht="22.5">
      <c r="A38" s="414" t="s">
        <v>133</v>
      </c>
      <c r="B38" s="415" t="str">
        <f t="shared" si="3"/>
        <v>PCM022</v>
      </c>
      <c r="C38" s="423" t="s">
        <v>447</v>
      </c>
      <c r="D38" s="411" t="s">
        <v>628</v>
      </c>
      <c r="E38" s="412">
        <v>1</v>
      </c>
      <c r="F38" s="413"/>
      <c r="G38" s="413">
        <f t="shared" si="4"/>
        <v>0</v>
      </c>
    </row>
    <row r="39" spans="1:64" s="417" customFormat="1">
      <c r="A39" s="414" t="s">
        <v>134</v>
      </c>
      <c r="B39" s="415" t="str">
        <f t="shared" si="3"/>
        <v>PCM023</v>
      </c>
      <c r="C39" s="423" t="s">
        <v>448</v>
      </c>
      <c r="D39" s="411" t="s">
        <v>628</v>
      </c>
      <c r="E39" s="412">
        <v>1</v>
      </c>
      <c r="F39" s="413"/>
      <c r="G39" s="413">
        <f t="shared" si="4"/>
        <v>0</v>
      </c>
    </row>
    <row r="40" spans="1:64" s="417" customFormat="1">
      <c r="A40" s="414" t="s">
        <v>135</v>
      </c>
      <c r="B40" s="415" t="str">
        <f t="shared" si="3"/>
        <v>PCM024</v>
      </c>
      <c r="C40" s="423" t="s">
        <v>449</v>
      </c>
      <c r="D40" s="411" t="s">
        <v>628</v>
      </c>
      <c r="E40" s="412">
        <v>0</v>
      </c>
      <c r="F40" s="413"/>
      <c r="G40" s="413">
        <f t="shared" si="4"/>
        <v>0</v>
      </c>
    </row>
    <row r="41" spans="1:64" s="417" customFormat="1">
      <c r="A41" s="414" t="s">
        <v>136</v>
      </c>
      <c r="B41" s="415" t="str">
        <f t="shared" si="3"/>
        <v>PCM025</v>
      </c>
      <c r="C41" s="423" t="s">
        <v>469</v>
      </c>
      <c r="D41" s="411" t="s">
        <v>628</v>
      </c>
      <c r="E41" s="412">
        <v>1</v>
      </c>
      <c r="F41" s="413"/>
      <c r="G41" s="413">
        <f t="shared" si="4"/>
        <v>0</v>
      </c>
    </row>
    <row r="42" spans="1:64" s="417" customFormat="1">
      <c r="A42" s="414" t="s">
        <v>137</v>
      </c>
      <c r="B42" s="415" t="str">
        <f t="shared" si="3"/>
        <v>PCM026</v>
      </c>
      <c r="C42" s="423" t="s">
        <v>450</v>
      </c>
      <c r="D42" s="411" t="s">
        <v>628</v>
      </c>
      <c r="E42" s="412">
        <v>1</v>
      </c>
      <c r="F42" s="413"/>
      <c r="G42" s="413">
        <f t="shared" ref="G42:G50" si="5">E42*F42</f>
        <v>0</v>
      </c>
    </row>
    <row r="43" spans="1:64" s="417" customFormat="1">
      <c r="A43" s="414" t="s">
        <v>138</v>
      </c>
      <c r="B43" s="415" t="str">
        <f t="shared" si="3"/>
        <v>PCM027</v>
      </c>
      <c r="C43" s="423" t="s">
        <v>470</v>
      </c>
      <c r="D43" s="411" t="s">
        <v>628</v>
      </c>
      <c r="E43" s="412">
        <v>1</v>
      </c>
      <c r="F43" s="413"/>
      <c r="G43" s="413">
        <f t="shared" si="5"/>
        <v>0</v>
      </c>
    </row>
    <row r="44" spans="1:64" s="417" customFormat="1">
      <c r="A44" s="414" t="s">
        <v>139</v>
      </c>
      <c r="B44" s="415" t="str">
        <f t="shared" si="3"/>
        <v>PCM028</v>
      </c>
      <c r="C44" s="423" t="s">
        <v>471</v>
      </c>
      <c r="D44" s="411" t="s">
        <v>628</v>
      </c>
      <c r="E44" s="412">
        <v>1</v>
      </c>
      <c r="F44" s="413"/>
      <c r="G44" s="413">
        <f t="shared" si="5"/>
        <v>0</v>
      </c>
    </row>
    <row r="45" spans="1:64" s="417" customFormat="1">
      <c r="A45" s="414" t="s">
        <v>140</v>
      </c>
      <c r="B45" s="415" t="str">
        <f t="shared" si="3"/>
        <v>PCM029</v>
      </c>
      <c r="C45" s="423" t="s">
        <v>451</v>
      </c>
      <c r="D45" s="411" t="s">
        <v>628</v>
      </c>
      <c r="E45" s="412">
        <v>1</v>
      </c>
      <c r="F45" s="413"/>
      <c r="G45" s="413">
        <f t="shared" si="5"/>
        <v>0</v>
      </c>
    </row>
    <row r="46" spans="1:64" s="417" customFormat="1">
      <c r="A46" s="414" t="s">
        <v>141</v>
      </c>
      <c r="B46" s="415" t="str">
        <f t="shared" si="3"/>
        <v>PCM030</v>
      </c>
      <c r="C46" s="423" t="s">
        <v>452</v>
      </c>
      <c r="D46" s="411" t="s">
        <v>628</v>
      </c>
      <c r="E46" s="412">
        <v>2</v>
      </c>
      <c r="F46" s="413"/>
      <c r="G46" s="413">
        <f t="shared" si="5"/>
        <v>0</v>
      </c>
    </row>
    <row r="47" spans="1:64" s="417" customFormat="1">
      <c r="A47" s="414" t="s">
        <v>142</v>
      </c>
      <c r="B47" s="415" t="str">
        <f t="shared" si="3"/>
        <v>PCM031</v>
      </c>
      <c r="C47" s="423" t="s">
        <v>453</v>
      </c>
      <c r="D47" s="411" t="s">
        <v>628</v>
      </c>
      <c r="E47" s="412">
        <v>1</v>
      </c>
      <c r="F47" s="413"/>
      <c r="G47" s="413">
        <f t="shared" si="5"/>
        <v>0</v>
      </c>
    </row>
    <row r="48" spans="1:64" s="417" customFormat="1" ht="22.5">
      <c r="A48" s="414" t="s">
        <v>143</v>
      </c>
      <c r="B48" s="415" t="str">
        <f t="shared" si="3"/>
        <v>PCM032</v>
      </c>
      <c r="C48" s="423" t="s">
        <v>472</v>
      </c>
      <c r="D48" s="411" t="s">
        <v>628</v>
      </c>
      <c r="E48" s="412">
        <v>1</v>
      </c>
      <c r="F48" s="413"/>
      <c r="G48" s="413">
        <f t="shared" si="5"/>
        <v>0</v>
      </c>
    </row>
    <row r="49" spans="1:64" s="422" customFormat="1">
      <c r="A49" s="414" t="s">
        <v>144</v>
      </c>
      <c r="B49" s="415" t="str">
        <f t="shared" si="3"/>
        <v>PCM033</v>
      </c>
      <c r="C49" s="423" t="s">
        <v>473</v>
      </c>
      <c r="D49" s="418" t="s">
        <v>628</v>
      </c>
      <c r="E49" s="419">
        <v>1</v>
      </c>
      <c r="F49" s="420"/>
      <c r="G49" s="420">
        <f t="shared" si="5"/>
        <v>0</v>
      </c>
    </row>
    <row r="50" spans="1:64" s="422" customFormat="1">
      <c r="A50" s="414" t="s">
        <v>145</v>
      </c>
      <c r="B50" s="415" t="str">
        <f t="shared" si="3"/>
        <v>PCM034</v>
      </c>
      <c r="C50" s="423" t="s">
        <v>474</v>
      </c>
      <c r="D50" s="418" t="s">
        <v>628</v>
      </c>
      <c r="E50" s="419">
        <v>1</v>
      </c>
      <c r="F50" s="420"/>
      <c r="G50" s="420">
        <f t="shared" si="5"/>
        <v>0</v>
      </c>
    </row>
    <row r="51" spans="1:64" s="395" customFormat="1">
      <c r="A51" s="414"/>
      <c r="B51" s="415"/>
      <c r="C51" s="388"/>
      <c r="D51" s="392"/>
      <c r="E51" s="407"/>
      <c r="F51" s="352"/>
      <c r="G51" s="352"/>
      <c r="BK51" s="396"/>
      <c r="BL51" s="396"/>
    </row>
    <row r="52" spans="1:64" s="395" customFormat="1">
      <c r="A52" s="414"/>
      <c r="B52" s="415"/>
      <c r="C52" s="405" t="s">
        <v>454</v>
      </c>
      <c r="D52" s="392"/>
      <c r="E52" s="407"/>
      <c r="F52" s="352"/>
      <c r="G52" s="352"/>
      <c r="BK52" s="396"/>
      <c r="BL52" s="396"/>
    </row>
    <row r="53" spans="1:64" s="417" customFormat="1">
      <c r="A53" s="414" t="s">
        <v>146</v>
      </c>
      <c r="B53" s="415" t="str">
        <f t="shared" si="3"/>
        <v>PCM035</v>
      </c>
      <c r="C53" s="410" t="s">
        <v>455</v>
      </c>
      <c r="D53" s="411" t="s">
        <v>628</v>
      </c>
      <c r="E53" s="412">
        <v>0</v>
      </c>
      <c r="F53" s="413"/>
      <c r="G53" s="413">
        <f t="shared" ref="G53:G58" si="6">E53*F53</f>
        <v>0</v>
      </c>
    </row>
    <row r="54" spans="1:64" s="422" customFormat="1" ht="22.5">
      <c r="A54" s="414" t="s">
        <v>147</v>
      </c>
      <c r="B54" s="415" t="str">
        <f t="shared" si="3"/>
        <v>PCM036</v>
      </c>
      <c r="C54" s="423" t="s">
        <v>475</v>
      </c>
      <c r="D54" s="418" t="s">
        <v>628</v>
      </c>
      <c r="E54" s="419">
        <v>23</v>
      </c>
      <c r="F54" s="420"/>
      <c r="G54" s="420">
        <f t="shared" si="6"/>
        <v>0</v>
      </c>
    </row>
    <row r="55" spans="1:64" s="422" customFormat="1" ht="22.5">
      <c r="A55" s="414" t="s">
        <v>148</v>
      </c>
      <c r="B55" s="415" t="str">
        <f t="shared" si="3"/>
        <v>PCM037</v>
      </c>
      <c r="C55" s="423" t="s">
        <v>476</v>
      </c>
      <c r="D55" s="418" t="s">
        <v>628</v>
      </c>
      <c r="E55" s="419">
        <v>20</v>
      </c>
      <c r="F55" s="420"/>
      <c r="G55" s="420">
        <f t="shared" si="6"/>
        <v>0</v>
      </c>
    </row>
    <row r="56" spans="1:64" s="417" customFormat="1" ht="22.5">
      <c r="A56" s="414" t="s">
        <v>149</v>
      </c>
      <c r="B56" s="415" t="str">
        <f t="shared" si="3"/>
        <v>PCM038</v>
      </c>
      <c r="C56" s="430" t="s">
        <v>456</v>
      </c>
      <c r="D56" s="411" t="s">
        <v>628</v>
      </c>
      <c r="E56" s="412">
        <v>1</v>
      </c>
      <c r="F56" s="413"/>
      <c r="G56" s="413">
        <f t="shared" si="6"/>
        <v>0</v>
      </c>
    </row>
    <row r="57" spans="1:64" s="417" customFormat="1" ht="67.5">
      <c r="A57" s="414" t="s">
        <v>150</v>
      </c>
      <c r="B57" s="415" t="str">
        <f t="shared" si="3"/>
        <v>PCM039</v>
      </c>
      <c r="C57" s="430" t="s">
        <v>457</v>
      </c>
      <c r="D57" s="411" t="s">
        <v>628</v>
      </c>
      <c r="E57" s="412">
        <v>1</v>
      </c>
      <c r="F57" s="413"/>
      <c r="G57" s="413">
        <f t="shared" si="6"/>
        <v>0</v>
      </c>
    </row>
    <row r="58" spans="1:64" s="429" customFormat="1" ht="45">
      <c r="A58" s="414" t="s">
        <v>151</v>
      </c>
      <c r="B58" s="415" t="str">
        <f t="shared" si="3"/>
        <v>PCM040</v>
      </c>
      <c r="C58" s="425" t="s">
        <v>412</v>
      </c>
      <c r="D58" s="426" t="s">
        <v>628</v>
      </c>
      <c r="E58" s="294">
        <v>1</v>
      </c>
      <c r="F58" s="427"/>
      <c r="G58" s="297">
        <f t="shared" si="6"/>
        <v>0</v>
      </c>
    </row>
    <row r="59" spans="1:64" s="395" customFormat="1">
      <c r="A59" s="400"/>
      <c r="B59" s="401"/>
      <c r="C59" s="399" t="s">
        <v>213</v>
      </c>
      <c r="D59" s="402"/>
      <c r="E59" s="403"/>
      <c r="F59" s="403"/>
      <c r="G59" s="404"/>
      <c r="BK59" s="396"/>
      <c r="BL59" s="396"/>
    </row>
    <row r="60" spans="1:64" s="296" customFormat="1" ht="45">
      <c r="A60" s="442" t="s">
        <v>152</v>
      </c>
      <c r="B60" s="443" t="str">
        <f t="shared" ref="B60:B66" si="7">CONCATENATE("PC",A60)</f>
        <v>PC041</v>
      </c>
      <c r="C60" s="444" t="s">
        <v>237</v>
      </c>
      <c r="D60" s="445" t="s">
        <v>73</v>
      </c>
      <c r="E60" s="446">
        <v>304</v>
      </c>
      <c r="F60" s="447"/>
      <c r="G60" s="448">
        <f t="shared" ref="G60:G68" si="8">E60*F60</f>
        <v>0</v>
      </c>
    </row>
    <row r="61" spans="1:64" s="417" customFormat="1">
      <c r="A61" s="414" t="s">
        <v>153</v>
      </c>
      <c r="B61" s="415" t="str">
        <f t="shared" si="7"/>
        <v>PC042</v>
      </c>
      <c r="C61" s="410" t="s">
        <v>477</v>
      </c>
      <c r="D61" s="424" t="s">
        <v>628</v>
      </c>
      <c r="E61" s="390">
        <v>8</v>
      </c>
      <c r="F61" s="413"/>
      <c r="G61" s="420">
        <f t="shared" si="8"/>
        <v>0</v>
      </c>
    </row>
    <row r="62" spans="1:64" s="417" customFormat="1">
      <c r="A62" s="414" t="s">
        <v>154</v>
      </c>
      <c r="B62" s="415" t="str">
        <f t="shared" si="7"/>
        <v>PC043</v>
      </c>
      <c r="C62" s="410" t="s">
        <v>458</v>
      </c>
      <c r="D62" s="424" t="s">
        <v>73</v>
      </c>
      <c r="E62" s="390">
        <v>300</v>
      </c>
      <c r="F62" s="413"/>
      <c r="G62" s="420">
        <f t="shared" si="8"/>
        <v>0</v>
      </c>
    </row>
    <row r="63" spans="1:64" s="417" customFormat="1">
      <c r="A63" s="414" t="s">
        <v>155</v>
      </c>
      <c r="B63" s="415" t="str">
        <f t="shared" si="7"/>
        <v>PC044</v>
      </c>
      <c r="C63" s="410" t="s">
        <v>201</v>
      </c>
      <c r="D63" s="424" t="s">
        <v>628</v>
      </c>
      <c r="E63" s="390">
        <v>100</v>
      </c>
      <c r="F63" s="413"/>
      <c r="G63" s="420">
        <f t="shared" si="8"/>
        <v>0</v>
      </c>
    </row>
    <row r="64" spans="1:64" s="417" customFormat="1">
      <c r="A64" s="414" t="s">
        <v>156</v>
      </c>
      <c r="B64" s="415" t="str">
        <f t="shared" si="7"/>
        <v>PC045</v>
      </c>
      <c r="C64" s="410" t="s">
        <v>227</v>
      </c>
      <c r="D64" s="424" t="s">
        <v>628</v>
      </c>
      <c r="E64" s="390">
        <v>21</v>
      </c>
      <c r="F64" s="413"/>
      <c r="G64" s="420">
        <f t="shared" si="8"/>
        <v>0</v>
      </c>
    </row>
    <row r="65" spans="1:64" s="417" customFormat="1">
      <c r="A65" s="414" t="s">
        <v>157</v>
      </c>
      <c r="B65" s="415" t="str">
        <f t="shared" si="7"/>
        <v>PC046</v>
      </c>
      <c r="C65" s="410" t="s">
        <v>228</v>
      </c>
      <c r="D65" s="424" t="s">
        <v>73</v>
      </c>
      <c r="E65" s="390">
        <v>300</v>
      </c>
      <c r="F65" s="413"/>
      <c r="G65" s="420">
        <f t="shared" si="8"/>
        <v>0</v>
      </c>
    </row>
    <row r="66" spans="1:64" s="417" customFormat="1">
      <c r="A66" s="414" t="s">
        <v>158</v>
      </c>
      <c r="B66" s="415" t="str">
        <f t="shared" si="7"/>
        <v>PC047</v>
      </c>
      <c r="C66" s="410" t="s">
        <v>244</v>
      </c>
      <c r="D66" s="424" t="s">
        <v>73</v>
      </c>
      <c r="E66" s="390">
        <v>50</v>
      </c>
      <c r="F66" s="413"/>
      <c r="G66" s="413">
        <f t="shared" si="8"/>
        <v>0</v>
      </c>
    </row>
    <row r="67" spans="1:64" s="417" customFormat="1">
      <c r="A67" s="442" t="s">
        <v>159</v>
      </c>
      <c r="B67" s="443" t="str">
        <f>CONCATENATE("PCM",A67)</f>
        <v>PCM048</v>
      </c>
      <c r="C67" s="410" t="s">
        <v>230</v>
      </c>
      <c r="D67" s="424" t="s">
        <v>628</v>
      </c>
      <c r="E67" s="390">
        <v>70</v>
      </c>
      <c r="F67" s="413"/>
      <c r="G67" s="420">
        <f t="shared" si="8"/>
        <v>0</v>
      </c>
    </row>
    <row r="68" spans="1:64" s="369" customFormat="1" ht="22.5">
      <c r="A68" s="449" t="s">
        <v>160</v>
      </c>
      <c r="B68" s="443" t="str">
        <f>CONCATENATE("PCM",A68)</f>
        <v>PCM049</v>
      </c>
      <c r="C68" s="425" t="s">
        <v>413</v>
      </c>
      <c r="D68" s="426" t="s">
        <v>628</v>
      </c>
      <c r="E68" s="294">
        <v>1</v>
      </c>
      <c r="F68" s="427"/>
      <c r="G68" s="297">
        <f t="shared" si="8"/>
        <v>0</v>
      </c>
    </row>
    <row r="69" spans="1:64" s="395" customFormat="1">
      <c r="A69" s="400"/>
      <c r="B69" s="401"/>
      <c r="C69" s="399" t="s">
        <v>214</v>
      </c>
      <c r="D69" s="402"/>
      <c r="E69" s="403"/>
      <c r="F69" s="403"/>
      <c r="G69" s="404"/>
      <c r="BK69" s="396"/>
      <c r="BL69" s="396"/>
    </row>
    <row r="70" spans="1:64" s="369" customFormat="1" ht="45">
      <c r="A70" s="449" t="s">
        <v>161</v>
      </c>
      <c r="B70" s="450" t="str">
        <f>CONCATENATE("PCM",A70)</f>
        <v>PCM050</v>
      </c>
      <c r="C70" s="425" t="s">
        <v>237</v>
      </c>
      <c r="D70" s="426" t="s">
        <v>73</v>
      </c>
      <c r="E70" s="294">
        <v>304</v>
      </c>
      <c r="F70" s="427"/>
      <c r="G70" s="451">
        <f>E70*F70</f>
        <v>0</v>
      </c>
    </row>
    <row r="71" spans="1:64" s="417" customFormat="1">
      <c r="A71" s="449" t="s">
        <v>162</v>
      </c>
      <c r="B71" s="450" t="str">
        <f t="shared" ref="B71:B81" si="9">CONCATENATE("PCM",A71)</f>
        <v>PCM051</v>
      </c>
      <c r="C71" s="410" t="s">
        <v>477</v>
      </c>
      <c r="D71" s="424" t="s">
        <v>628</v>
      </c>
      <c r="E71" s="390">
        <v>8</v>
      </c>
      <c r="F71" s="413"/>
      <c r="G71" s="420">
        <f>E71*F71</f>
        <v>0</v>
      </c>
    </row>
    <row r="72" spans="1:64" s="417" customFormat="1">
      <c r="A72" s="449" t="s">
        <v>163</v>
      </c>
      <c r="B72" s="450" t="str">
        <f t="shared" si="9"/>
        <v>PCM052</v>
      </c>
      <c r="C72" s="410" t="s">
        <v>458</v>
      </c>
      <c r="D72" s="424" t="s">
        <v>73</v>
      </c>
      <c r="E72" s="390">
        <v>300</v>
      </c>
      <c r="F72" s="413"/>
      <c r="G72" s="413">
        <f>E72*F72</f>
        <v>0</v>
      </c>
    </row>
    <row r="73" spans="1:64" s="417" customFormat="1">
      <c r="A73" s="449" t="s">
        <v>164</v>
      </c>
      <c r="B73" s="450" t="str">
        <f t="shared" si="9"/>
        <v>PCM053</v>
      </c>
      <c r="C73" s="410" t="s">
        <v>459</v>
      </c>
      <c r="D73" s="424" t="s">
        <v>628</v>
      </c>
      <c r="E73" s="390">
        <v>20</v>
      </c>
      <c r="F73" s="481"/>
      <c r="G73" s="413">
        <f>E73*F73</f>
        <v>0</v>
      </c>
    </row>
    <row r="74" spans="1:64" s="417" customFormat="1">
      <c r="A74" s="449" t="s">
        <v>165</v>
      </c>
      <c r="B74" s="450" t="str">
        <f t="shared" si="9"/>
        <v>PCM054</v>
      </c>
      <c r="C74" s="410" t="s">
        <v>242</v>
      </c>
      <c r="D74" s="424" t="s">
        <v>628</v>
      </c>
      <c r="E74" s="390">
        <v>100</v>
      </c>
      <c r="F74" s="481"/>
      <c r="G74" s="413">
        <f>E74*F74</f>
        <v>0</v>
      </c>
    </row>
    <row r="75" spans="1:64" s="417" customFormat="1">
      <c r="A75" s="449" t="s">
        <v>166</v>
      </c>
      <c r="B75" s="450" t="str">
        <f t="shared" si="9"/>
        <v>PCM055</v>
      </c>
      <c r="C75" s="410" t="s">
        <v>201</v>
      </c>
      <c r="D75" s="424" t="s">
        <v>628</v>
      </c>
      <c r="E75" s="390">
        <v>100</v>
      </c>
      <c r="F75" s="413"/>
      <c r="G75" s="413">
        <f t="shared" ref="G75:G81" si="10">E75*F75</f>
        <v>0</v>
      </c>
    </row>
    <row r="76" spans="1:64" s="417" customFormat="1">
      <c r="A76" s="449" t="s">
        <v>167</v>
      </c>
      <c r="B76" s="450" t="str">
        <f t="shared" si="9"/>
        <v>PCM056</v>
      </c>
      <c r="C76" s="410" t="s">
        <v>227</v>
      </c>
      <c r="D76" s="424" t="s">
        <v>628</v>
      </c>
      <c r="E76" s="390">
        <v>20</v>
      </c>
      <c r="F76" s="413"/>
      <c r="G76" s="413">
        <f t="shared" si="10"/>
        <v>0</v>
      </c>
    </row>
    <row r="77" spans="1:64" s="417" customFormat="1">
      <c r="A77" s="449" t="s">
        <v>168</v>
      </c>
      <c r="B77" s="450" t="str">
        <f t="shared" si="9"/>
        <v>PCM057</v>
      </c>
      <c r="C77" s="410" t="s">
        <v>228</v>
      </c>
      <c r="D77" s="424" t="s">
        <v>73</v>
      </c>
      <c r="E77" s="390">
        <v>300</v>
      </c>
      <c r="F77" s="413"/>
      <c r="G77" s="413">
        <f t="shared" si="10"/>
        <v>0</v>
      </c>
    </row>
    <row r="78" spans="1:64" s="417" customFormat="1">
      <c r="A78" s="449" t="s">
        <v>169</v>
      </c>
      <c r="B78" s="450" t="str">
        <f t="shared" si="9"/>
        <v>PCM058</v>
      </c>
      <c r="C78" s="410" t="s">
        <v>244</v>
      </c>
      <c r="D78" s="424" t="s">
        <v>73</v>
      </c>
      <c r="E78" s="390">
        <v>50</v>
      </c>
      <c r="F78" s="413"/>
      <c r="G78" s="413">
        <f>E78*F78</f>
        <v>0</v>
      </c>
    </row>
    <row r="79" spans="1:64" s="417" customFormat="1">
      <c r="A79" s="449" t="s">
        <v>170</v>
      </c>
      <c r="B79" s="450" t="str">
        <f t="shared" si="9"/>
        <v>PCM059</v>
      </c>
      <c r="C79" s="410" t="s">
        <v>230</v>
      </c>
      <c r="D79" s="424" t="s">
        <v>628</v>
      </c>
      <c r="E79" s="390">
        <v>70</v>
      </c>
      <c r="F79" s="413"/>
      <c r="G79" s="413">
        <f t="shared" si="10"/>
        <v>0</v>
      </c>
    </row>
    <row r="80" spans="1:64" s="417" customFormat="1">
      <c r="A80" s="449" t="s">
        <v>171</v>
      </c>
      <c r="B80" s="450" t="str">
        <f t="shared" si="9"/>
        <v>PCM060</v>
      </c>
      <c r="C80" s="410" t="s">
        <v>460</v>
      </c>
      <c r="D80" s="424" t="s">
        <v>628</v>
      </c>
      <c r="E80" s="390">
        <v>45</v>
      </c>
      <c r="F80" s="413"/>
      <c r="G80" s="413">
        <f t="shared" si="10"/>
        <v>0</v>
      </c>
    </row>
    <row r="81" spans="1:249" s="369" customFormat="1" ht="22.5">
      <c r="A81" s="449" t="s">
        <v>172</v>
      </c>
      <c r="B81" s="450" t="str">
        <f t="shared" si="9"/>
        <v>PCM061</v>
      </c>
      <c r="C81" s="425" t="s">
        <v>413</v>
      </c>
      <c r="D81" s="426" t="s">
        <v>628</v>
      </c>
      <c r="E81" s="294">
        <v>1</v>
      </c>
      <c r="F81" s="427"/>
      <c r="G81" s="297">
        <f t="shared" si="10"/>
        <v>0</v>
      </c>
    </row>
    <row r="82" spans="1:249" s="395" customFormat="1">
      <c r="A82" s="400"/>
      <c r="B82" s="401"/>
      <c r="C82" s="399" t="s">
        <v>239</v>
      </c>
      <c r="D82" s="402"/>
      <c r="E82" s="403"/>
      <c r="F82" s="403"/>
      <c r="G82" s="404"/>
      <c r="BK82" s="396"/>
      <c r="BL82" s="396"/>
    </row>
    <row r="83" spans="1:249" s="417" customFormat="1">
      <c r="A83" s="414" t="s">
        <v>173</v>
      </c>
      <c r="B83" s="415" t="str">
        <f>CONCATENATE("PCM",A83)</f>
        <v>PCM062</v>
      </c>
      <c r="C83" s="430" t="s">
        <v>204</v>
      </c>
      <c r="D83" s="411" t="s">
        <v>203</v>
      </c>
      <c r="E83" s="412">
        <v>20</v>
      </c>
      <c r="F83" s="413"/>
      <c r="G83" s="413">
        <f>E83*F83</f>
        <v>0</v>
      </c>
    </row>
    <row r="84" spans="1:249" s="417" customFormat="1">
      <c r="A84" s="414" t="s">
        <v>174</v>
      </c>
      <c r="B84" s="415" t="str">
        <f>CONCATENATE("PCM",A84)</f>
        <v>PCM063</v>
      </c>
      <c r="C84" s="430" t="s">
        <v>205</v>
      </c>
      <c r="D84" s="411" t="s">
        <v>628</v>
      </c>
      <c r="E84" s="412">
        <v>20</v>
      </c>
      <c r="F84" s="413"/>
      <c r="G84" s="413">
        <f>E84*F84</f>
        <v>0</v>
      </c>
    </row>
    <row r="85" spans="1:249" s="417" customFormat="1">
      <c r="A85" s="414" t="s">
        <v>175</v>
      </c>
      <c r="B85" s="415" t="str">
        <f>CONCATENATE("PCM",A85)</f>
        <v>PCM064</v>
      </c>
      <c r="C85" s="430" t="s">
        <v>206</v>
      </c>
      <c r="D85" s="411" t="s">
        <v>73</v>
      </c>
      <c r="E85" s="412">
        <v>150</v>
      </c>
      <c r="F85" s="413"/>
      <c r="G85" s="413">
        <f>E85*F85</f>
        <v>0</v>
      </c>
    </row>
    <row r="86" spans="1:249" s="417" customFormat="1">
      <c r="A86" s="414" t="s">
        <v>176</v>
      </c>
      <c r="B86" s="415" t="str">
        <f>CONCATENATE("PCM",A86)</f>
        <v>PCM065</v>
      </c>
      <c r="C86" s="430" t="s">
        <v>207</v>
      </c>
      <c r="D86" s="411" t="s">
        <v>628</v>
      </c>
      <c r="E86" s="412">
        <v>21</v>
      </c>
      <c r="F86" s="413"/>
      <c r="G86" s="413">
        <f>E86*F86</f>
        <v>0</v>
      </c>
    </row>
    <row r="87" spans="1:249" s="395" customFormat="1">
      <c r="A87" s="400"/>
      <c r="B87" s="401"/>
      <c r="C87" s="399" t="s">
        <v>240</v>
      </c>
      <c r="D87" s="402"/>
      <c r="E87" s="403"/>
      <c r="F87" s="403"/>
      <c r="G87" s="404"/>
      <c r="BK87" s="396"/>
      <c r="BL87" s="396"/>
    </row>
    <row r="88" spans="1:249" s="417" customFormat="1" ht="22.5">
      <c r="A88" s="414" t="s">
        <v>177</v>
      </c>
      <c r="B88" s="415" t="str">
        <f>CONCATENATE("PCM",A88)</f>
        <v>PCM066</v>
      </c>
      <c r="C88" s="430" t="s">
        <v>208</v>
      </c>
      <c r="D88" s="411" t="s">
        <v>628</v>
      </c>
      <c r="E88" s="412">
        <v>5</v>
      </c>
      <c r="F88" s="413"/>
      <c r="G88" s="413">
        <f>E88*F88</f>
        <v>0</v>
      </c>
    </row>
    <row r="89" spans="1:249" s="208" customFormat="1">
      <c r="A89" s="285"/>
      <c r="B89" s="286"/>
      <c r="C89" s="287" t="s">
        <v>84</v>
      </c>
      <c r="D89" s="288"/>
      <c r="E89" s="375"/>
      <c r="F89" s="289"/>
      <c r="G89" s="290"/>
    </row>
    <row r="90" spans="1:249" s="253" customFormat="1" ht="12.75" customHeight="1">
      <c r="A90" s="257" t="s">
        <v>178</v>
      </c>
      <c r="B90" s="258" t="str">
        <f t="shared" ref="B90" si="11">CONCATENATE("PCO",A90)</f>
        <v>PCO067</v>
      </c>
      <c r="C90" s="300" t="s">
        <v>275</v>
      </c>
      <c r="D90" s="195" t="s">
        <v>203</v>
      </c>
      <c r="E90" s="294">
        <v>0</v>
      </c>
      <c r="F90" s="259"/>
      <c r="G90" s="260">
        <f t="shared" ref="G90:G101" si="12">E90*F90</f>
        <v>0</v>
      </c>
      <c r="H90" s="255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6"/>
      <c r="BL90" s="256"/>
      <c r="BM90" s="255"/>
      <c r="BN90" s="255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</row>
    <row r="91" spans="1:249" s="253" customFormat="1" ht="12.75" customHeight="1">
      <c r="A91" s="257" t="s">
        <v>179</v>
      </c>
      <c r="B91" s="258" t="str">
        <f t="shared" ref="B91:B101" si="13">CONCATENATE("PCO",A91)</f>
        <v>PCO068</v>
      </c>
      <c r="C91" s="300" t="s">
        <v>83</v>
      </c>
      <c r="D91" s="195" t="s">
        <v>203</v>
      </c>
      <c r="E91" s="294">
        <v>8</v>
      </c>
      <c r="F91" s="259"/>
      <c r="G91" s="260">
        <f t="shared" si="12"/>
        <v>0</v>
      </c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6"/>
      <c r="BL91" s="256"/>
      <c r="BM91" s="255"/>
      <c r="BN91" s="255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</row>
    <row r="92" spans="1:249" s="253" customFormat="1" ht="12.75" customHeight="1">
      <c r="A92" s="257" t="s">
        <v>180</v>
      </c>
      <c r="B92" s="258" t="str">
        <f t="shared" si="13"/>
        <v>PCO069</v>
      </c>
      <c r="C92" s="300" t="s">
        <v>76</v>
      </c>
      <c r="D92" s="195" t="s">
        <v>203</v>
      </c>
      <c r="E92" s="294">
        <v>8</v>
      </c>
      <c r="F92" s="259"/>
      <c r="G92" s="260">
        <f t="shared" si="12"/>
        <v>0</v>
      </c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6"/>
      <c r="BL92" s="256"/>
      <c r="BM92" s="255"/>
      <c r="BN92" s="255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</row>
    <row r="93" spans="1:249" s="253" customFormat="1" ht="12.75" customHeight="1">
      <c r="A93" s="257" t="s">
        <v>181</v>
      </c>
      <c r="B93" s="258" t="str">
        <f t="shared" si="13"/>
        <v>PCO070</v>
      </c>
      <c r="C93" s="300" t="s">
        <v>79</v>
      </c>
      <c r="D93" s="195" t="s">
        <v>203</v>
      </c>
      <c r="E93" s="294">
        <v>8</v>
      </c>
      <c r="F93" s="259"/>
      <c r="G93" s="260">
        <f t="shared" si="12"/>
        <v>0</v>
      </c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6"/>
      <c r="BL93" s="256"/>
      <c r="BM93" s="255"/>
      <c r="BN93" s="255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</row>
    <row r="94" spans="1:249" s="253" customFormat="1" ht="12.75" customHeight="1">
      <c r="A94" s="257" t="s">
        <v>182</v>
      </c>
      <c r="B94" s="258" t="str">
        <f t="shared" si="13"/>
        <v>PCO071</v>
      </c>
      <c r="C94" s="300" t="s">
        <v>78</v>
      </c>
      <c r="D94" s="195" t="s">
        <v>203</v>
      </c>
      <c r="E94" s="294">
        <v>8</v>
      </c>
      <c r="F94" s="259"/>
      <c r="G94" s="260">
        <f t="shared" si="12"/>
        <v>0</v>
      </c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6"/>
      <c r="BL94" s="256"/>
      <c r="BM94" s="255"/>
      <c r="BN94" s="255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</row>
    <row r="95" spans="1:249" s="253" customFormat="1" ht="12.75" customHeight="1">
      <c r="A95" s="257" t="s">
        <v>183</v>
      </c>
      <c r="B95" s="258" t="str">
        <f t="shared" si="13"/>
        <v>PCO072</v>
      </c>
      <c r="C95" s="300" t="s">
        <v>276</v>
      </c>
      <c r="D95" s="195" t="s">
        <v>203</v>
      </c>
      <c r="E95" s="294">
        <v>8</v>
      </c>
      <c r="F95" s="259"/>
      <c r="G95" s="260">
        <f t="shared" si="12"/>
        <v>0</v>
      </c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6"/>
      <c r="BL95" s="256"/>
      <c r="BM95" s="255"/>
      <c r="BN95" s="255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</row>
    <row r="96" spans="1:249" s="253" customFormat="1" ht="12.75" customHeight="1">
      <c r="A96" s="257" t="s">
        <v>184</v>
      </c>
      <c r="B96" s="258" t="str">
        <f t="shared" si="13"/>
        <v>PCO073</v>
      </c>
      <c r="C96" s="300" t="s">
        <v>77</v>
      </c>
      <c r="D96" s="195" t="s">
        <v>203</v>
      </c>
      <c r="E96" s="294">
        <v>8</v>
      </c>
      <c r="F96" s="259"/>
      <c r="G96" s="260">
        <f t="shared" si="12"/>
        <v>0</v>
      </c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6"/>
      <c r="BL96" s="256"/>
      <c r="BM96" s="255"/>
      <c r="BN96" s="255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</row>
    <row r="97" spans="1:249" s="253" customFormat="1" ht="12.75" customHeight="1">
      <c r="A97" s="257" t="s">
        <v>185</v>
      </c>
      <c r="B97" s="258" t="str">
        <f t="shared" si="13"/>
        <v>PCO074</v>
      </c>
      <c r="C97" s="300" t="s">
        <v>235</v>
      </c>
      <c r="D97" s="195" t="s">
        <v>203</v>
      </c>
      <c r="E97" s="294">
        <v>0</v>
      </c>
      <c r="F97" s="259"/>
      <c r="G97" s="260">
        <f t="shared" si="12"/>
        <v>0</v>
      </c>
      <c r="H97" s="255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6"/>
      <c r="BL97" s="256"/>
      <c r="BM97" s="255"/>
      <c r="BN97" s="255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</row>
    <row r="98" spans="1:249" s="253" customFormat="1" ht="12.75" customHeight="1">
      <c r="A98" s="257" t="s">
        <v>186</v>
      </c>
      <c r="B98" s="258" t="str">
        <f t="shared" si="13"/>
        <v>PCO075</v>
      </c>
      <c r="C98" s="300" t="s">
        <v>277</v>
      </c>
      <c r="D98" s="195" t="s">
        <v>203</v>
      </c>
      <c r="E98" s="294">
        <v>8</v>
      </c>
      <c r="F98" s="259"/>
      <c r="G98" s="260">
        <f t="shared" si="12"/>
        <v>0</v>
      </c>
      <c r="H98" s="255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6"/>
      <c r="BL98" s="256"/>
      <c r="BM98" s="255"/>
      <c r="BN98" s="255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</row>
    <row r="99" spans="1:249" s="253" customFormat="1" ht="12.75" customHeight="1">
      <c r="A99" s="257" t="s">
        <v>187</v>
      </c>
      <c r="B99" s="258" t="str">
        <f t="shared" si="13"/>
        <v>PCO076</v>
      </c>
      <c r="C99" s="300" t="s">
        <v>80</v>
      </c>
      <c r="D99" s="195" t="s">
        <v>203</v>
      </c>
      <c r="E99" s="294">
        <v>8</v>
      </c>
      <c r="F99" s="259"/>
      <c r="G99" s="260">
        <f t="shared" si="12"/>
        <v>0</v>
      </c>
      <c r="H99" s="255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6"/>
      <c r="BL99" s="256"/>
      <c r="BM99" s="255"/>
      <c r="BN99" s="255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</row>
    <row r="100" spans="1:249" s="253" customFormat="1" ht="12.75" customHeight="1">
      <c r="A100" s="257" t="s">
        <v>188</v>
      </c>
      <c r="B100" s="258" t="str">
        <f t="shared" si="13"/>
        <v>PCO077</v>
      </c>
      <c r="C100" s="300" t="s">
        <v>81</v>
      </c>
      <c r="D100" s="195" t="s">
        <v>203</v>
      </c>
      <c r="E100" s="294">
        <v>8</v>
      </c>
      <c r="F100" s="259"/>
      <c r="G100" s="260">
        <f t="shared" si="12"/>
        <v>0</v>
      </c>
      <c r="H100" s="255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6"/>
      <c r="BL100" s="256"/>
      <c r="BM100" s="255"/>
      <c r="BN100" s="255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</row>
    <row r="101" spans="1:249" s="253" customFormat="1" ht="12.75" customHeight="1" thickBot="1">
      <c r="A101" s="257" t="s">
        <v>189</v>
      </c>
      <c r="B101" s="258" t="str">
        <f t="shared" si="13"/>
        <v>PCO078</v>
      </c>
      <c r="C101" s="300" t="s">
        <v>82</v>
      </c>
      <c r="D101" s="195" t="s">
        <v>203</v>
      </c>
      <c r="E101" s="294">
        <v>0</v>
      </c>
      <c r="F101" s="259"/>
      <c r="G101" s="260">
        <f t="shared" si="12"/>
        <v>0</v>
      </c>
      <c r="H101" s="255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6"/>
      <c r="BL101" s="256"/>
      <c r="BM101" s="255"/>
      <c r="BN101" s="255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</row>
    <row r="102" spans="1:249" s="208" customFormat="1" ht="16.5" thickBot="1">
      <c r="A102" s="336" t="s">
        <v>209</v>
      </c>
      <c r="B102" s="193"/>
      <c r="C102" s="166"/>
      <c r="D102" s="167"/>
      <c r="E102" s="337"/>
      <c r="F102" s="180"/>
      <c r="G102" s="181">
        <f>SUM(G12:G101)</f>
        <v>0</v>
      </c>
    </row>
    <row r="103" spans="1:249" s="208" customFormat="1" ht="15.75">
      <c r="A103" s="291"/>
      <c r="B103" s="279"/>
      <c r="C103" s="280"/>
      <c r="D103" s="281"/>
      <c r="E103" s="292"/>
      <c r="F103" s="283"/>
      <c r="G103" s="284"/>
    </row>
    <row r="104" spans="1:249" s="208" customFormat="1" ht="25.5">
      <c r="A104" s="291"/>
      <c r="B104" s="277" t="s">
        <v>236</v>
      </c>
      <c r="C104" s="398" t="s">
        <v>427</v>
      </c>
      <c r="D104" s="281"/>
      <c r="E104" s="292"/>
      <c r="F104" s="283"/>
      <c r="G104" s="284"/>
    </row>
    <row r="105" spans="1:249" s="208" customFormat="1">
      <c r="A105" s="338"/>
      <c r="B105" s="339"/>
      <c r="E105" s="340"/>
      <c r="F105" s="341"/>
      <c r="G105" s="341"/>
    </row>
    <row r="106" spans="1:249" s="208" customFormat="1">
      <c r="A106" s="174" t="s">
        <v>85</v>
      </c>
      <c r="B106" s="342"/>
      <c r="C106" s="343"/>
      <c r="D106" s="343"/>
      <c r="E106" s="344"/>
      <c r="F106" s="345"/>
      <c r="G106" s="345"/>
    </row>
    <row r="107" spans="1:249" s="208" customFormat="1">
      <c r="A107" s="175" t="s">
        <v>86</v>
      </c>
      <c r="B107" s="342"/>
      <c r="C107" s="343"/>
      <c r="D107" s="343"/>
      <c r="E107" s="344"/>
      <c r="F107" s="345"/>
      <c r="G107" s="345"/>
    </row>
    <row r="108" spans="1:249" s="208" customFormat="1">
      <c r="A108" s="175" t="s">
        <v>87</v>
      </c>
      <c r="B108" s="342"/>
      <c r="C108" s="343"/>
      <c r="D108" s="343"/>
      <c r="E108" s="344"/>
      <c r="F108" s="345"/>
      <c r="G108" s="345"/>
    </row>
    <row r="109" spans="1:249" s="208" customFormat="1">
      <c r="A109" s="176" t="s">
        <v>88</v>
      </c>
      <c r="B109" s="342"/>
      <c r="C109" s="343"/>
      <c r="D109" s="343"/>
      <c r="E109" s="344"/>
      <c r="F109" s="345"/>
      <c r="G109" s="345"/>
    </row>
    <row r="110" spans="1:249" s="208" customFormat="1">
      <c r="A110" s="177" t="s">
        <v>89</v>
      </c>
      <c r="B110" s="342"/>
      <c r="C110" s="343"/>
      <c r="D110" s="343"/>
      <c r="E110" s="344"/>
      <c r="F110" s="345"/>
      <c r="G110" s="345"/>
    </row>
    <row r="111" spans="1:249" s="208" customFormat="1">
      <c r="A111" s="177" t="s">
        <v>90</v>
      </c>
      <c r="B111" s="342"/>
      <c r="C111" s="343"/>
      <c r="D111" s="343"/>
      <c r="E111" s="344"/>
      <c r="F111" s="345"/>
      <c r="G111" s="345"/>
    </row>
    <row r="112" spans="1:249" s="208" customFormat="1">
      <c r="A112" s="177" t="s">
        <v>91</v>
      </c>
      <c r="B112" s="342"/>
      <c r="C112" s="343"/>
      <c r="D112" s="343"/>
      <c r="E112" s="344"/>
      <c r="F112" s="345"/>
      <c r="G112" s="345"/>
    </row>
    <row r="113" spans="1:7" s="208" customFormat="1">
      <c r="A113" s="177" t="s">
        <v>92</v>
      </c>
      <c r="B113" s="342"/>
      <c r="C113" s="343"/>
      <c r="D113" s="343"/>
      <c r="E113" s="344"/>
      <c r="F113" s="345"/>
      <c r="G113" s="345"/>
    </row>
    <row r="114" spans="1:7" s="208" customFormat="1">
      <c r="A114" s="177" t="s">
        <v>93</v>
      </c>
      <c r="B114" s="342"/>
      <c r="C114" s="343"/>
      <c r="D114" s="343"/>
      <c r="E114" s="344"/>
      <c r="F114" s="345"/>
      <c r="G114" s="345"/>
    </row>
    <row r="115" spans="1:7" s="208" customFormat="1">
      <c r="A115" s="177" t="s">
        <v>94</v>
      </c>
      <c r="B115" s="342"/>
      <c r="C115" s="343"/>
      <c r="D115" s="343"/>
      <c r="E115" s="344"/>
      <c r="F115" s="345"/>
      <c r="G115" s="345"/>
    </row>
    <row r="116" spans="1:7" s="208" customFormat="1">
      <c r="A116" s="178" t="s">
        <v>95</v>
      </c>
      <c r="B116" s="342"/>
      <c r="C116" s="343"/>
      <c r="D116" s="343"/>
      <c r="E116" s="344"/>
      <c r="F116" s="345"/>
      <c r="G116" s="345"/>
    </row>
    <row r="117" spans="1:7" s="208" customFormat="1">
      <c r="A117" s="178" t="s">
        <v>96</v>
      </c>
      <c r="B117" s="342"/>
      <c r="C117" s="343"/>
      <c r="D117" s="343"/>
      <c r="E117" s="344"/>
      <c r="F117" s="345"/>
      <c r="G117" s="345"/>
    </row>
    <row r="118" spans="1:7" s="208" customFormat="1">
      <c r="A118" s="178" t="s">
        <v>97</v>
      </c>
      <c r="B118" s="342"/>
      <c r="C118" s="343"/>
      <c r="D118" s="343"/>
      <c r="E118" s="344"/>
      <c r="F118" s="345"/>
      <c r="G118" s="345"/>
    </row>
    <row r="119" spans="1:7" s="208" customFormat="1">
      <c r="A119" s="178" t="s">
        <v>98</v>
      </c>
      <c r="B119" s="342"/>
      <c r="C119" s="343"/>
      <c r="D119" s="343"/>
      <c r="E119" s="344"/>
      <c r="F119" s="345"/>
      <c r="G119" s="345"/>
    </row>
    <row r="120" spans="1:7" s="208" customFormat="1">
      <c r="A120" s="175" t="s">
        <v>99</v>
      </c>
      <c r="B120" s="342"/>
      <c r="C120" s="343"/>
      <c r="D120" s="343"/>
      <c r="E120" s="344"/>
      <c r="F120" s="345"/>
      <c r="G120" s="345"/>
    </row>
    <row r="121" spans="1:7" s="208" customFormat="1">
      <c r="A121" s="175" t="s">
        <v>100</v>
      </c>
      <c r="B121" s="342"/>
      <c r="C121" s="343"/>
      <c r="D121" s="343"/>
      <c r="E121" s="344"/>
      <c r="F121" s="345"/>
      <c r="G121" s="345"/>
    </row>
    <row r="122" spans="1:7" s="208" customFormat="1">
      <c r="A122" s="175" t="s">
        <v>101</v>
      </c>
      <c r="B122" s="342"/>
      <c r="C122" s="343"/>
      <c r="D122" s="343"/>
      <c r="E122" s="344"/>
      <c r="F122" s="345"/>
      <c r="G122" s="345"/>
    </row>
    <row r="123" spans="1:7" s="208" customFormat="1">
      <c r="A123" s="175" t="s">
        <v>102</v>
      </c>
      <c r="B123" s="342"/>
      <c r="C123" s="343"/>
      <c r="D123" s="343"/>
      <c r="E123" s="344"/>
      <c r="F123" s="345"/>
      <c r="G123" s="345"/>
    </row>
    <row r="124" spans="1:7" s="208" customFormat="1">
      <c r="A124" s="175" t="s">
        <v>103</v>
      </c>
      <c r="B124" s="342"/>
      <c r="C124" s="343"/>
      <c r="D124" s="343"/>
      <c r="E124" s="344"/>
      <c r="F124" s="345"/>
      <c r="G124" s="345"/>
    </row>
    <row r="125" spans="1:7" s="208" customFormat="1">
      <c r="A125" s="175" t="s">
        <v>104</v>
      </c>
      <c r="B125" s="342"/>
      <c r="C125" s="343"/>
      <c r="D125" s="343"/>
      <c r="E125" s="344"/>
      <c r="F125" s="345"/>
      <c r="G125" s="345"/>
    </row>
    <row r="126" spans="1:7" s="208" customFormat="1">
      <c r="A126" s="216" t="s">
        <v>110</v>
      </c>
      <c r="B126" s="342"/>
      <c r="C126" s="343"/>
      <c r="D126" s="343"/>
      <c r="E126" s="344"/>
      <c r="F126" s="345"/>
      <c r="G126" s="345"/>
    </row>
    <row r="127" spans="1:7" s="208" customFormat="1">
      <c r="A127" s="179" t="s">
        <v>105</v>
      </c>
      <c r="B127" s="342"/>
      <c r="C127" s="343"/>
      <c r="D127" s="343"/>
      <c r="E127" s="344"/>
      <c r="F127" s="345"/>
      <c r="G127" s="345"/>
    </row>
    <row r="128" spans="1:7" s="208" customFormat="1">
      <c r="A128" s="177" t="s">
        <v>111</v>
      </c>
      <c r="B128" s="342"/>
      <c r="C128" s="343"/>
      <c r="D128" s="343"/>
      <c r="E128" s="344"/>
      <c r="F128" s="345"/>
      <c r="G128" s="345"/>
    </row>
    <row r="129" spans="1:7" s="208" customFormat="1">
      <c r="A129" s="177" t="s">
        <v>106</v>
      </c>
      <c r="B129" s="342"/>
      <c r="C129" s="343"/>
      <c r="D129" s="343"/>
      <c r="E129" s="344"/>
      <c r="F129" s="345"/>
      <c r="G129" s="345"/>
    </row>
    <row r="130" spans="1:7" s="253" customFormat="1">
      <c r="A130" s="264"/>
      <c r="B130" s="265"/>
      <c r="E130" s="266"/>
      <c r="F130" s="267"/>
      <c r="G130" s="267"/>
    </row>
    <row r="131" spans="1:7" s="253" customFormat="1">
      <c r="A131" s="264"/>
      <c r="B131" s="265"/>
      <c r="E131" s="266"/>
      <c r="F131" s="267"/>
      <c r="G131" s="267"/>
    </row>
    <row r="132" spans="1:7" s="253" customFormat="1">
      <c r="A132" s="264"/>
      <c r="B132" s="265"/>
      <c r="E132" s="266"/>
      <c r="F132" s="267"/>
      <c r="G132" s="267"/>
    </row>
    <row r="133" spans="1:7" s="253" customFormat="1">
      <c r="A133" s="264"/>
      <c r="B133" s="265"/>
      <c r="E133" s="266"/>
      <c r="F133" s="267"/>
      <c r="G133" s="267"/>
    </row>
    <row r="134" spans="1:7" s="253" customFormat="1">
      <c r="A134" s="264"/>
      <c r="B134" s="265"/>
      <c r="E134" s="266"/>
      <c r="F134" s="267"/>
      <c r="G134" s="267"/>
    </row>
    <row r="135" spans="1:7" s="253" customFormat="1">
      <c r="A135" s="264"/>
      <c r="B135" s="265"/>
      <c r="E135" s="266"/>
      <c r="F135" s="267"/>
      <c r="G135" s="267"/>
    </row>
    <row r="136" spans="1:7" s="253" customFormat="1">
      <c r="A136" s="264"/>
      <c r="B136" s="265"/>
      <c r="E136" s="266"/>
      <c r="F136" s="267"/>
      <c r="G136" s="267"/>
    </row>
    <row r="137" spans="1:7" s="253" customFormat="1">
      <c r="A137" s="264"/>
      <c r="B137" s="265"/>
      <c r="E137" s="266"/>
      <c r="F137" s="267"/>
      <c r="G137" s="267"/>
    </row>
    <row r="138" spans="1:7" s="253" customFormat="1">
      <c r="A138" s="264"/>
      <c r="B138" s="265"/>
      <c r="E138" s="266"/>
      <c r="F138" s="267"/>
      <c r="G138" s="267"/>
    </row>
    <row r="139" spans="1:7" s="253" customFormat="1">
      <c r="A139" s="264"/>
      <c r="B139" s="265"/>
      <c r="E139" s="266"/>
      <c r="F139" s="267"/>
      <c r="G139" s="267"/>
    </row>
  </sheetData>
  <sheetProtection password="CCE1" sheet="1" objects="1" scenarios="1"/>
  <protectedRanges>
    <protectedRange sqref="F13:F101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7" orientation="landscape" useFirstPageNumber="1" r:id="rId1"/>
  <headerFooter>
    <oddFooter>&amp;LCenová soustava ÚRS&amp;RStrana &amp;P</oddFoot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Krycí list</vt:lpstr>
      <vt:lpstr>Rekapitulace</vt:lpstr>
      <vt:lpstr>UKS</vt:lpstr>
      <vt:lpstr>DVS</vt:lpstr>
      <vt:lpstr>PZTS</vt:lpstr>
      <vt:lpstr>NV</vt:lpstr>
      <vt:lpstr>JČ</vt:lpstr>
      <vt:lpstr>PAOS</vt:lpstr>
      <vt:lpstr>MR</vt:lpstr>
      <vt:lpstr>POZNÁMKA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Objednatel</vt:lpstr>
      <vt:lpstr>DVS!Oblast_tisku</vt:lpstr>
      <vt:lpstr>JČ!Oblast_tisku</vt:lpstr>
      <vt:lpstr>'Krycí list'!Oblast_tisku</vt:lpstr>
      <vt:lpstr>MR!Oblast_tisku</vt:lpstr>
      <vt:lpstr>NV!Oblast_tisku</vt:lpstr>
      <vt:lpstr>PAOS!Oblast_tisku</vt:lpstr>
      <vt:lpstr>POZNÁMKA!Oblast_tisku</vt:lpstr>
      <vt:lpstr>PZTS!Oblast_tisku</vt:lpstr>
      <vt:lpstr>Rekapitulace!Oblast_tisku</vt:lpstr>
      <vt:lpstr>UKS!Oblast_tisku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Uživatel</cp:lastModifiedBy>
  <cp:lastPrinted>2020-06-28T09:50:22Z</cp:lastPrinted>
  <dcterms:created xsi:type="dcterms:W3CDTF">2012-10-05T08:21:41Z</dcterms:created>
  <dcterms:modified xsi:type="dcterms:W3CDTF">2020-10-01T09:52:41Z</dcterms:modified>
</cp:coreProperties>
</file>